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enefits Detail" sheetId="2" state="visible" r:id="rId4"/>
    <sheet name="Costs Detail" sheetId="3" state="visible" r:id="rId5"/>
    <sheet name="Cash Flow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<sst xmlns="http://schemas.openxmlformats.org/spreadsheetml/2006/main" count="38" uniqueCount="37">
  <si>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Cost-Benefit Analysis — MedConnect Mobile</t>
  </si>
  <si>
    <t xml:space="preserve">Recommendation: Approve</t>
  </si>
  <si>
    <t xml:space="preserve">Positive 7-year NPV of ~$394,000 at 8% discount rate; investment is partly non-discretionary given CareLink Classic vendor end-of-support.</t>
  </si>
  <si>
    <t xml:space="preserve">Metric</t>
  </si>
  <si>
    <t xml:space="preserve">Value</t>
  </si>
  <si>
    <t xml:space="preserve">Initial Investment</t>
  </si>
  <si>
    <t xml:space="preserve">Annual Net Benefit (Steady State)</t>
  </si>
  <si>
    <t xml:space="preserve">7-Year Simple ROI</t>
  </si>
  <si>
    <t xml:space="preserve">7-Year NPV @ 8%</t>
  </si>
  <si>
    <t xml:space="preserve">Quantified Annual Benefits (Full Realization)</t>
  </si>
  <si>
    <t xml:space="preserve">Category</t>
  </si>
  <si>
    <t xml:space="preserve">Annual Value</t>
  </si>
  <si>
    <t xml:space="preserve">Basis</t>
  </si>
  <si>
    <t xml:space="preserve">Legacy Vendor License Elimination</t>
  </si>
  <si>
    <t xml:space="preserve">CareLink Classic (Vantix) annual license retired at cutover</t>
  </si>
  <si>
    <t xml:space="preserve">Provider Throughput / Visit Capacity Gains</t>
  </si>
  <si>
    <t xml:space="preserve">Faster visit setup (~6 min to under 2 min) frees provider capacity</t>
  </si>
  <si>
    <t xml:space="preserve">Reduced Patient No-Show Rate</t>
  </si>
  <si>
    <t xml:space="preserve">Mobile reminders reduce missed appointments</t>
  </si>
  <si>
    <t xml:space="preserve">Patient Retention / Satisfaction</t>
  </si>
  <si>
    <t xml:space="preserve">Mobile-first experience reduces churn to competitor telehealth apps</t>
  </si>
  <si>
    <t xml:space="preserve">Reduced IT/Help Desk Support Burden</t>
  </si>
  <si>
    <t xml:space="preserve">Support tickets: ~410/mo to under 150/mo</t>
  </si>
  <si>
    <t xml:space="preserve">TOTAL ANNUAL BENEFIT</t>
  </si>
  <si>
    <t xml:space="preserve">Cost Summary</t>
  </si>
  <si>
    <t xml:space="preserve">Amount</t>
  </si>
  <si>
    <t xml:space="preserve">One-Time Implementation Cost (Year 0)</t>
  </si>
  <si>
    <t xml:space="preserve">PulseConnect Video SDK License &amp; Support</t>
  </si>
  <si>
    <t xml:space="preserve">Cloud Infrastructure (Hosting)</t>
  </si>
  <si>
    <t xml:space="preserve">Internal Sustainment Team</t>
  </si>
  <si>
    <t xml:space="preserve">Periodic Feature Enhancements</t>
  </si>
  <si>
    <t xml:space="preserve">TOTAL ANNUAL ONGOING COST (Year 1+)</t>
  </si>
  <si>
    <t xml:space="preserve">Year</t>
  </si>
  <si>
    <t xml:space="preserve">Realization %</t>
  </si>
  <si>
    <t xml:space="preserve">Net Cash Flow</t>
  </si>
  <si>
    <t xml:space="preserve">Cumulative (Undiscounted)</t>
  </si>
  <si>
    <t xml:space="preserve">Cumulative (Discounted)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</si>
</sst>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2213B"/>
      <name val="Arial"/>
      <family val="0"/>
      <charset val="1"/>
    </font>
    <font>
      <b val="true"/>
      <sz val="12"/>
      <color rgb="FF1E7B4D"/>
      <name val="Cambria"/>
      <family val="0"/>
      <charset val="1"/>
    </font>
    <font>
      <i val="true"/>
      <sz val="10"/>
      <color rgb="FF5B6472"/>
      <name val="Cambria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B2130"/>
      <name val="Arial"/>
      <family val="0"/>
      <charset val="1"/>
    </font>
    <font>
      <b val="true"/>
      <sz val="11"/>
      <color rgb="FF1B213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2213B"/>
        <bgColor rgb="FF1B2130"/>
      </patternFill>
    </fill>
    <fill>
      <patternFill patternType="solid">
        <fgColor rgb="FFE3F5F4"/>
        <bgColor rgb="FFE3E6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B4D"/>
      <rgbColor rgb="FFC0C0C0"/>
      <rgbColor rgb="FF808080"/>
      <rgbColor rgb="FF9999FF"/>
      <rgbColor rgb="FF993366"/>
      <rgbColor rgb="FFFFFFCC"/>
      <rgbColor rgb="FFE3F5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6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1B21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</cols>
  <sheetData>
    <row r="1" customFormat="false" ht="16.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4" t="s">
        <v>4</v>
      </c>
    </row>
    <row r="7" customFormat="false" ht="15" hidden="false" customHeight="false" outlineLevel="0" collapsed="false">
      <c r="A7" s="5" t="s">
        <v>5</v>
      </c>
      <c r="B7" s="5" t="n">
        <v>1850000</v>
      </c>
    </row>
    <row r="8" customFormat="false" ht="15" hidden="false" customHeight="false" outlineLevel="0" collapsed="false">
      <c r="A8" s="5" t="s">
        <v>6</v>
      </c>
      <c r="B8" s="5" t="n">
        <v>530000</v>
      </c>
    </row>
    <row r="9" customFormat="false" ht="15" hidden="false" customHeight="false" outlineLevel="0" collapsed="false">
      <c r="A9" s="5" t="s">
        <v>7</v>
      </c>
      <c r="B9" s="5" t="n">
        <f aca="false">SUM('Cash Flow'!C2:C9)/1850000</f>
        <v>0.7</v>
      </c>
    </row>
    <row r="10" customFormat="false" ht="15" hidden="false" customHeight="false" outlineLevel="0" collapsed="false">
      <c r="A10" s="5" t="s">
        <v>8</v>
      </c>
      <c r="B10" s="5" t="n">
        <f aca="false">'Cash Flow'!E9</f>
        <v>393978.326175741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  <col collapsed="false" customWidth="true" hidden="false" outlineLevel="0" max="3" min="3" style="0" width="50"/>
  </cols>
  <sheetData>
    <row r="1" customFormat="false" ht="16.15" hidden="false" customHeight="false" outlineLevel="0" collapsed="false">
      <c r="A1" s="1" t="s">
        <v>9</v>
      </c>
    </row>
    <row r="3" customFormat="false" ht="15" hidden="false" customHeight="false" outlineLevel="0" collapsed="false">
      <c r="A3" s="4" t="s">
        <v>10</v>
      </c>
      <c r="B3" s="4" t="s">
        <v>11</v>
      </c>
      <c r="C3" s="4" t="s">
        <v>12</v>
      </c>
    </row>
    <row r="4" customFormat="false" ht="15" hidden="false" customHeight="false" outlineLevel="0" collapsed="false">
      <c r="A4" s="5" t="s">
        <v>13</v>
      </c>
      <c r="B4" s="5" t="n">
        <v>340000</v>
      </c>
      <c r="C4" s="5" t="s">
        <v>14</v>
      </c>
    </row>
    <row r="5" customFormat="false" ht="15" hidden="false" customHeight="false" outlineLevel="0" collapsed="false">
      <c r="A5" s="5" t="s">
        <v>15</v>
      </c>
      <c r="B5" s="5" t="n">
        <v>250000</v>
      </c>
      <c r="C5" s="5" t="s">
        <v>16</v>
      </c>
    </row>
    <row r="6" customFormat="false" ht="15" hidden="false" customHeight="false" outlineLevel="0" collapsed="false">
      <c r="A6" s="5" t="s">
        <v>17</v>
      </c>
      <c r="B6" s="5" t="n">
        <v>220000</v>
      </c>
      <c r="C6" s="5" t="s">
        <v>18</v>
      </c>
    </row>
    <row r="7" customFormat="false" ht="15" hidden="false" customHeight="false" outlineLevel="0" collapsed="false">
      <c r="A7" s="5" t="s">
        <v>19</v>
      </c>
      <c r="B7" s="5" t="n">
        <v>180000</v>
      </c>
      <c r="C7" s="5" t="s">
        <v>20</v>
      </c>
    </row>
    <row r="8" customFormat="false" ht="15" hidden="false" customHeight="false" outlineLevel="0" collapsed="false">
      <c r="A8" s="5" t="s">
        <v>21</v>
      </c>
      <c r="B8" s="5" t="n">
        <v>140000</v>
      </c>
      <c r="C8" s="5" t="s">
        <v>22</v>
      </c>
    </row>
    <row r="9" customFormat="false" ht="15" hidden="false" customHeight="false" outlineLevel="0" collapsed="false">
      <c r="A9" s="6" t="s">
        <v>23</v>
      </c>
      <c r="B9" s="6" t="n">
        <f aca="false">SUM(B4:B8)</f>
        <v>1130000</v>
      </c>
      <c r="C9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18"/>
  </cols>
  <sheetData>
    <row r="1" customFormat="false" ht="16.15" hidden="false" customHeight="false" outlineLevel="0" collapsed="false">
      <c r="A1" s="1" t="s">
        <v>24</v>
      </c>
    </row>
    <row r="3" customFormat="false" ht="15" hidden="false" customHeight="false" outlineLevel="0" collapsed="false">
      <c r="A3" s="4" t="s">
        <v>10</v>
      </c>
      <c r="B3" s="4" t="s">
        <v>25</v>
      </c>
    </row>
    <row r="4" customFormat="false" ht="15" hidden="false" customHeight="false" outlineLevel="0" collapsed="false">
      <c r="A4" s="5" t="s">
        <v>26</v>
      </c>
      <c r="B4" s="5" t="n">
        <v>1850000</v>
      </c>
    </row>
    <row r="5" customFormat="false" ht="15" hidden="false" customHeight="false" outlineLevel="0" collapsed="false">
      <c r="A5" s="5" t="s">
        <v>27</v>
      </c>
      <c r="B5" s="5" t="n">
        <v>210000</v>
      </c>
    </row>
    <row r="6" customFormat="false" ht="15" hidden="false" customHeight="false" outlineLevel="0" collapsed="false">
      <c r="A6" s="5" t="s">
        <v>28</v>
      </c>
      <c r="B6" s="5" t="n">
        <v>114000</v>
      </c>
    </row>
    <row r="7" customFormat="false" ht="15" hidden="false" customHeight="false" outlineLevel="0" collapsed="false">
      <c r="A7" s="5" t="s">
        <v>29</v>
      </c>
      <c r="B7" s="5" t="n">
        <v>220000</v>
      </c>
    </row>
    <row r="8" customFormat="false" ht="15" hidden="false" customHeight="false" outlineLevel="0" collapsed="false">
      <c r="A8" s="5" t="s">
        <v>30</v>
      </c>
      <c r="B8" s="5" t="n">
        <v>56000</v>
      </c>
    </row>
    <row r="9" customFormat="false" ht="15" hidden="false" customHeight="false" outlineLevel="0" collapsed="false">
      <c r="A9" s="6" t="s">
        <v>31</v>
      </c>
      <c r="B9" s="6" t="n">
        <f aca="false">SUM(B5:B8)</f>
        <v>600000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20"/>
  </cols>
  <sheetData>
    <row r="1" customFormat="false" ht="15" hidden="false" customHeight="false" outlineLevel="0" collapsed="false">
      <c r="A1" s="4" t="s">
        <v>32</v>
      </c>
      <c r="B1" s="4" t="s">
        <v>33</v>
      </c>
      <c r="C1" s="4" t="s">
        <v>34</v>
      </c>
      <c r="D1" s="4" t="s">
        <v>35</v>
      </c>
      <c r="E1" s="4" t="s">
        <v>36</v>
      </c>
    </row>
    <row r="2" customFormat="false" ht="15" hidden="false" customHeight="false" outlineLevel="0" collapsed="false">
      <c r="A2" s="7" t="n">
        <v>0</v>
      </c>
      <c r="B2" s="7"/>
      <c r="C2" s="7" t="n">
        <v>-1850000</v>
      </c>
      <c r="D2" s="7" t="n">
        <f aca="false">C2</f>
        <v>-1850000</v>
      </c>
      <c r="E2" s="7" t="n">
        <f aca="false">C2</f>
        <v>-1850000</v>
      </c>
    </row>
    <row r="3" customFormat="false" ht="15" hidden="false" customHeight="false" outlineLevel="0" collapsed="false">
      <c r="A3" s="7" t="n">
        <v>1</v>
      </c>
      <c r="B3" s="7" t="n">
        <v>0.6</v>
      </c>
      <c r="C3" s="7" t="n">
        <v>78000</v>
      </c>
      <c r="D3" s="7" t="n">
        <f aca="false">D2+C3</f>
        <v>-1772000</v>
      </c>
      <c r="E3" s="7" t="n">
        <f aca="false">E2+C3/(1.08^1)</f>
        <v>-1777777.77777778</v>
      </c>
    </row>
    <row r="4" customFormat="false" ht="15" hidden="false" customHeight="false" outlineLevel="0" collapsed="false">
      <c r="A4" s="7" t="n">
        <v>2</v>
      </c>
      <c r="B4" s="7" t="n">
        <v>0.9</v>
      </c>
      <c r="C4" s="7" t="n">
        <v>417000</v>
      </c>
      <c r="D4" s="7" t="n">
        <f aca="false">D3+C4</f>
        <v>-1355000</v>
      </c>
      <c r="E4" s="7" t="n">
        <f aca="false">E3+C4/(1.08^2)</f>
        <v>-1420267.48971193</v>
      </c>
    </row>
    <row r="5" customFormat="false" ht="15" hidden="false" customHeight="false" outlineLevel="0" collapsed="false">
      <c r="A5" s="7" t="n">
        <v>3</v>
      </c>
      <c r="B5" s="7" t="n">
        <v>1</v>
      </c>
      <c r="C5" s="7" t="n">
        <v>530000</v>
      </c>
      <c r="D5" s="7" t="n">
        <f aca="false">D4+C5</f>
        <v>-825000</v>
      </c>
      <c r="E5" s="7" t="n">
        <f aca="false">E4+C5/(1.08^3)</f>
        <v>-999536.401971244</v>
      </c>
    </row>
    <row r="6" customFormat="false" ht="15" hidden="false" customHeight="false" outlineLevel="0" collapsed="false">
      <c r="A6" s="7" t="n">
        <v>4</v>
      </c>
      <c r="B6" s="7" t="n">
        <v>1</v>
      </c>
      <c r="C6" s="7" t="n">
        <v>530000</v>
      </c>
      <c r="D6" s="7" t="n">
        <f aca="false">D5+C6</f>
        <v>-295000</v>
      </c>
      <c r="E6" s="7" t="n">
        <f aca="false">E5+C6/(1.08^4)</f>
        <v>-609970.579989124</v>
      </c>
    </row>
    <row r="7" customFormat="false" ht="15" hidden="false" customHeight="false" outlineLevel="0" collapsed="false">
      <c r="A7" s="7" t="n">
        <v>5</v>
      </c>
      <c r="B7" s="7" t="n">
        <v>1</v>
      </c>
      <c r="C7" s="7" t="n">
        <v>530000</v>
      </c>
      <c r="D7" s="7" t="n">
        <f aca="false">D6+C7</f>
        <v>235000</v>
      </c>
      <c r="E7" s="7" t="n">
        <f aca="false">E6+C7/(1.08^5)</f>
        <v>-249261.485561235</v>
      </c>
    </row>
    <row r="8" customFormat="false" ht="15" hidden="false" customHeight="false" outlineLevel="0" collapsed="false">
      <c r="A8" s="7" t="n">
        <v>6</v>
      </c>
      <c r="B8" s="7" t="n">
        <v>1</v>
      </c>
      <c r="C8" s="7" t="n">
        <v>530000</v>
      </c>
      <c r="D8" s="7" t="n">
        <f aca="false">D7+C8</f>
        <v>765000</v>
      </c>
      <c r="E8" s="7" t="n">
        <f aca="false">E7+C8/(1.08^6)</f>
        <v>84728.4166868104</v>
      </c>
    </row>
    <row r="9" customFormat="false" ht="15" hidden="false" customHeight="false" outlineLevel="0" collapsed="false">
      <c r="A9" s="7" t="n">
        <v>7</v>
      </c>
      <c r="B9" s="7" t="n">
        <v>1</v>
      </c>
      <c r="C9" s="7" t="n">
        <v>530000</v>
      </c>
      <c r="D9" s="7" t="n">
        <f aca="false">D8+C9</f>
        <v>1295000</v>
      </c>
      <c r="E9" s="7" t="n">
        <f aca="false">E8+C9/(1.08^7)</f>
        <v>393978.326175741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2026-07-13T22:16:00Z</dcterms:created>
  <dc:creator>openpyxl</dc:creator>
  <dc:description/>
  <dc:language>en-US</dc:language>
  <cp:lastModifiedBy/>
  <dcterms:modified xsi:type="dcterms:W3CDTF">2026-07-13T22:16:00Z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