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urce 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<sst xmlns="http://schemas.openxmlformats.org/spreadsheetml/2006/main" count="73" uniqueCount="50">
  <si>
    <t xml:space="preserve">MedConnect Mobile — Team Resource Plan (18.5-Week Program, Jan 5 – May 15, 2026)</t>
  </si>
  <si>
    <t xml:space="preserve">Program Hours (18.5 wks x 40 hrs, 100% FTE):</t>
  </si>
  <si>
    <t xml:space="preserve">Team</t>
  </si>
  <si>
    <t xml:space="preserve">Name</t>
  </si>
  <si>
    <t xml:space="preserve">Role</t>
  </si>
  <si>
    <t xml:space="preserve">Location</t>
  </si>
  <si>
    <t xml:space="preserve">FTE %</t>
  </si>
  <si>
    <t xml:space="preserve">Program Hours</t>
  </si>
  <si>
    <t xml:space="preserve">Blended Hourly Rate ($)</t>
  </si>
  <si>
    <t xml:space="preserve">Program Cost ($)</t>
  </si>
  <si>
    <t xml:space="preserve">Delivery Leadership</t>
  </si>
  <si>
    <t xml:space="preserve">C. Tyrrell</t>
  </si>
  <si>
    <t xml:space="preserve">Product Owner / Agile Delivery Lead</t>
  </si>
  <si>
    <t xml:space="preserve">Onshore (US)</t>
  </si>
  <si>
    <t xml:space="preserve">Scrum Masters</t>
  </si>
  <si>
    <t xml:space="preserve">J. Marsh</t>
  </si>
  <si>
    <t xml:space="preserve">Scrum Master — Team Falcon</t>
  </si>
  <si>
    <t xml:space="preserve">R. Okafor</t>
  </si>
  <si>
    <t xml:space="preserve">Scrum Master — Team Anchor</t>
  </si>
  <si>
    <t xml:space="preserve">Team Falcon</t>
  </si>
  <si>
    <t xml:space="preserve">D. Whitfield</t>
  </si>
  <si>
    <t xml:space="preserve">Engineering Lead</t>
  </si>
  <si>
    <t xml:space="preserve">K. Alvarez</t>
  </si>
  <si>
    <t xml:space="preserve">iOS Developer</t>
  </si>
  <si>
    <t xml:space="preserve">S. Park</t>
  </si>
  <si>
    <t xml:space="preserve">Android Developer</t>
  </si>
  <si>
    <t xml:space="preserve">T. Nguyen</t>
  </si>
  <si>
    <t xml:space="preserve">Backend Developer</t>
  </si>
  <si>
    <t xml:space="preserve">E. Marchetti</t>
  </si>
  <si>
    <t xml:space="preserve">QA Lead — Falcon</t>
  </si>
  <si>
    <t xml:space="preserve">Team Anchor</t>
  </si>
  <si>
    <t xml:space="preserve">A. Singh</t>
  </si>
  <si>
    <t xml:space="preserve">R. Kim</t>
  </si>
  <si>
    <t xml:space="preserve">N. Osei</t>
  </si>
  <si>
    <t xml:space="preserve">QA Lead — Anchor (Onshore)</t>
  </si>
  <si>
    <t xml:space="preserve">M. Chen</t>
  </si>
  <si>
    <t xml:space="preserve">QA Analyst (Manual)</t>
  </si>
  <si>
    <t xml:space="preserve">Offshore (India)</t>
  </si>
  <si>
    <t xml:space="preserve">P. Kumar</t>
  </si>
  <si>
    <t xml:space="preserve">Reconciliation to Program Budget (Actual Labor Lines)</t>
  </si>
  <si>
    <t xml:space="preserve">Budget Line</t>
  </si>
  <si>
    <t xml:space="preserve">Resource Plan Total ($)</t>
  </si>
  <si>
    <t xml:space="preserve">Program Budget Actual ($)</t>
  </si>
  <si>
    <t xml:space="preserve">Variance ($)</t>
  </si>
  <si>
    <t xml:space="preserve">PO / Delivery Lead (C. Tyrrell)</t>
  </si>
  <si>
    <t xml:space="preserve">Scrum Masters (2)</t>
  </si>
  <si>
    <t xml:space="preserve">Team Falcon (5 FTE)</t>
  </si>
  <si>
    <t xml:space="preserve">Team Anchor (5 FTE)</t>
  </si>
  <si>
    <t xml:space="preserve">Total Reconciled Delivery Labor</t>
  </si>
  <si>
    <t xml:space="preserve">Note: Blended Hourly Rate is a fully loaded internal cost-recovery rate (salary, benefits, overhead allocation, and program margin), consistent with the Internal Labor lines in the Program Budget — not a raw take-home wage. Figures are illustrative for portfolio demonstration purposes.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</si>
</sst>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\$#,##0.00"/>
    <numFmt numFmtId="168" formatCode="\$#,##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5B647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  <fill>
      <patternFill patternType="solid">
        <fgColor rgb="FFFAFB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1E6"/>
      </left>
      <right style="thin">
        <color rgb="FFDDE1E6"/>
      </right>
      <top style="thin">
        <color rgb="FFDDE1E6"/>
      </top>
      <bottom style="thin">
        <color rgb="FFDDE1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BFC"/>
      <rgbColor rgb="FFCCFFFF"/>
      <rgbColor rgb="FF660066"/>
      <rgbColor rgb="FFFF8080"/>
      <rgbColor rgb="FF0066CC"/>
      <rgbColor rgb="FFDDE1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6"/>
    <col collapsed="false" customWidth="true" hidden="false" outlineLevel="0" max="3" min="3" style="1" width="30"/>
    <col collapsed="false" customWidth="true" hidden="false" outlineLevel="0" max="4" min="4" style="1" width="16"/>
    <col collapsed="false" customWidth="true" hidden="false" outlineLevel="0" max="5" min="5" style="1" width="9"/>
    <col collapsed="false" customWidth="true" hidden="false" outlineLevel="0" max="6" min="6" style="1" width="14"/>
    <col collapsed="false" customWidth="true" hidden="false" outlineLevel="0" max="7" min="7" style="1" width="22"/>
    <col collapsed="false" customWidth="true" hidden="false" outlineLevel="0" max="8" min="8" style="1" width="16"/>
    <col collapsed="false" customWidth="true" hidden="false" outlineLevel="0" max="9" min="9" style="1" width="3"/>
    <col collapsed="false" customWidth="true" hidden="false" outlineLevel="0" max="10" min="10" style="1" width="34"/>
    <col collapsed="false" customWidth="true" hidden="false" outlineLevel="0" max="11" min="11" style="1" width="8"/>
  </cols>
  <sheetData>
    <row r="1" customFormat="false" ht="16.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J1" s="3" t="s">
        <v>1</v>
      </c>
      <c r="K1" s="1" t="n">
        <v>740</v>
      </c>
    </row>
    <row r="3" customFormat="false" ht="26.85" hidden="false" customHeight="fals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Format="false" ht="15" hidden="false" customHeight="false" outlineLevel="0" collapsed="false">
      <c r="A4" s="5" t="s">
        <v>10</v>
      </c>
      <c r="B4" s="5" t="s">
        <v>11</v>
      </c>
      <c r="C4" s="5" t="s">
        <v>12</v>
      </c>
      <c r="D4" s="5" t="s">
        <v>13</v>
      </c>
      <c r="E4" s="6" t="n">
        <v>1</v>
      </c>
      <c r="F4" s="7" t="n">
        <f aca="false">E4*$K$1</f>
        <v>740</v>
      </c>
      <c r="G4" s="8" t="n">
        <f aca="false">H4/F4</f>
        <v>170.27027027027</v>
      </c>
      <c r="H4" s="9" t="n">
        <v>126000</v>
      </c>
    </row>
    <row r="5" customFormat="false" ht="15" hidden="false" customHeight="false" outlineLevel="0" collapsed="false">
      <c r="A5" s="10" t="s">
        <v>14</v>
      </c>
      <c r="B5" s="10" t="s">
        <v>15</v>
      </c>
      <c r="C5" s="10" t="s">
        <v>16</v>
      </c>
      <c r="D5" s="10" t="s">
        <v>13</v>
      </c>
      <c r="E5" s="11" t="n">
        <v>1</v>
      </c>
      <c r="F5" s="12" t="n">
        <f aca="false">E5*$K$1</f>
        <v>740</v>
      </c>
      <c r="G5" s="13" t="n">
        <f aca="false">H5/F5</f>
        <v>114.864864864865</v>
      </c>
      <c r="H5" s="14" t="n">
        <v>85000</v>
      </c>
    </row>
    <row r="6" customFormat="false" ht="15" hidden="false" customHeight="false" outlineLevel="0" collapsed="false">
      <c r="A6" s="5" t="s">
        <v>14</v>
      </c>
      <c r="B6" s="5" t="s">
        <v>17</v>
      </c>
      <c r="C6" s="5" t="s">
        <v>18</v>
      </c>
      <c r="D6" s="5" t="s">
        <v>13</v>
      </c>
      <c r="E6" s="6" t="n">
        <v>1</v>
      </c>
      <c r="F6" s="7" t="n">
        <f aca="false">E6*$K$1</f>
        <v>740</v>
      </c>
      <c r="G6" s="8" t="n">
        <f aca="false">H6/F6</f>
        <v>112.162162162162</v>
      </c>
      <c r="H6" s="9" t="n">
        <v>83000</v>
      </c>
    </row>
    <row r="7" customFormat="false" ht="15" hidden="false" customHeight="false" outlineLevel="0" collapsed="false">
      <c r="A7" s="10" t="s">
        <v>19</v>
      </c>
      <c r="B7" s="10" t="s">
        <v>20</v>
      </c>
      <c r="C7" s="10" t="s">
        <v>21</v>
      </c>
      <c r="D7" s="10" t="s">
        <v>13</v>
      </c>
      <c r="E7" s="11" t="n">
        <v>1</v>
      </c>
      <c r="F7" s="12" t="n">
        <f aca="false">E7*$K$1</f>
        <v>740</v>
      </c>
      <c r="G7" s="13" t="n">
        <f aca="false">H7/F7</f>
        <v>240.540540540541</v>
      </c>
      <c r="H7" s="14" t="n">
        <v>178000</v>
      </c>
    </row>
    <row r="8" customFormat="false" ht="15" hidden="false" customHeight="false" outlineLevel="0" collapsed="false">
      <c r="A8" s="5" t="s">
        <v>19</v>
      </c>
      <c r="B8" s="5" t="s">
        <v>22</v>
      </c>
      <c r="C8" s="5" t="s">
        <v>23</v>
      </c>
      <c r="D8" s="5" t="s">
        <v>13</v>
      </c>
      <c r="E8" s="6" t="n">
        <v>1</v>
      </c>
      <c r="F8" s="7" t="n">
        <f aca="false">E8*$K$1</f>
        <v>740</v>
      </c>
      <c r="G8" s="8" t="n">
        <f aca="false">H8/F8</f>
        <v>151.351351351351</v>
      </c>
      <c r="H8" s="9" t="n">
        <v>112000</v>
      </c>
    </row>
    <row r="9" customFormat="false" ht="15" hidden="false" customHeight="false" outlineLevel="0" collapsed="false">
      <c r="A9" s="10" t="s">
        <v>19</v>
      </c>
      <c r="B9" s="10" t="s">
        <v>24</v>
      </c>
      <c r="C9" s="10" t="s">
        <v>25</v>
      </c>
      <c r="D9" s="10" t="s">
        <v>13</v>
      </c>
      <c r="E9" s="11" t="n">
        <v>1</v>
      </c>
      <c r="F9" s="12" t="n">
        <f aca="false">E9*$K$1</f>
        <v>740</v>
      </c>
      <c r="G9" s="13" t="n">
        <f aca="false">H9/F9</f>
        <v>151.351351351351</v>
      </c>
      <c r="H9" s="14" t="n">
        <v>112000</v>
      </c>
    </row>
    <row r="10" customFormat="false" ht="15" hidden="false" customHeight="false" outlineLevel="0" collapsed="false">
      <c r="A10" s="5" t="s">
        <v>19</v>
      </c>
      <c r="B10" s="5" t="s">
        <v>26</v>
      </c>
      <c r="C10" s="5" t="s">
        <v>27</v>
      </c>
      <c r="D10" s="5" t="s">
        <v>13</v>
      </c>
      <c r="E10" s="6" t="n">
        <v>0.5</v>
      </c>
      <c r="F10" s="7" t="n">
        <f aca="false">E10*$K$1</f>
        <v>370</v>
      </c>
      <c r="G10" s="8" t="n">
        <f aca="false">H10/F10</f>
        <v>183.783783783784</v>
      </c>
      <c r="H10" s="9" t="n">
        <v>68000</v>
      </c>
    </row>
    <row r="11" customFormat="false" ht="15" hidden="false" customHeight="false" outlineLevel="0" collapsed="false">
      <c r="A11" s="10" t="s">
        <v>19</v>
      </c>
      <c r="B11" s="10" t="s">
        <v>28</v>
      </c>
      <c r="C11" s="10" t="s">
        <v>29</v>
      </c>
      <c r="D11" s="10" t="s">
        <v>13</v>
      </c>
      <c r="E11" s="11" t="n">
        <v>0.5</v>
      </c>
      <c r="F11" s="12" t="n">
        <f aca="false">E11*$K$1</f>
        <v>370</v>
      </c>
      <c r="G11" s="13" t="n">
        <f aca="false">H11/F11</f>
        <v>113.513513513514</v>
      </c>
      <c r="H11" s="14" t="n">
        <v>42000</v>
      </c>
    </row>
    <row r="12" customFormat="false" ht="15" hidden="false" customHeight="false" outlineLevel="0" collapsed="false">
      <c r="A12" s="5" t="s">
        <v>30</v>
      </c>
      <c r="B12" s="5" t="s">
        <v>31</v>
      </c>
      <c r="C12" s="5" t="s">
        <v>21</v>
      </c>
      <c r="D12" s="5" t="s">
        <v>13</v>
      </c>
      <c r="E12" s="6" t="n">
        <v>1</v>
      </c>
      <c r="F12" s="7" t="n">
        <f aca="false">E12*$K$1</f>
        <v>740</v>
      </c>
      <c r="G12" s="8" t="n">
        <f aca="false">H12/F12</f>
        <v>267.567567567568</v>
      </c>
      <c r="H12" s="9" t="n">
        <v>198000</v>
      </c>
    </row>
    <row r="13" customFormat="false" ht="15" hidden="false" customHeight="false" outlineLevel="0" collapsed="false">
      <c r="A13" s="10" t="s">
        <v>30</v>
      </c>
      <c r="B13" s="10" t="s">
        <v>32</v>
      </c>
      <c r="C13" s="10" t="s">
        <v>27</v>
      </c>
      <c r="D13" s="10" t="s">
        <v>13</v>
      </c>
      <c r="E13" s="11" t="n">
        <v>1</v>
      </c>
      <c r="F13" s="12" t="n">
        <f aca="false">E13*$K$1</f>
        <v>740</v>
      </c>
      <c r="G13" s="13" t="n">
        <f aca="false">H13/F13</f>
        <v>218.918918918919</v>
      </c>
      <c r="H13" s="14" t="n">
        <v>162000</v>
      </c>
    </row>
    <row r="14" customFormat="false" ht="15" hidden="false" customHeight="false" outlineLevel="0" collapsed="false">
      <c r="A14" s="5" t="s">
        <v>30</v>
      </c>
      <c r="B14" s="5" t="s">
        <v>33</v>
      </c>
      <c r="C14" s="5" t="s">
        <v>34</v>
      </c>
      <c r="D14" s="5" t="s">
        <v>13</v>
      </c>
      <c r="E14" s="6" t="n">
        <v>1</v>
      </c>
      <c r="F14" s="7" t="n">
        <f aca="false">E14*$K$1</f>
        <v>740</v>
      </c>
      <c r="G14" s="8" t="n">
        <f aca="false">H14/F14</f>
        <v>154.054054054054</v>
      </c>
      <c r="H14" s="9" t="n">
        <v>114000</v>
      </c>
    </row>
    <row r="15" customFormat="false" ht="15" hidden="false" customHeight="false" outlineLevel="0" collapsed="false">
      <c r="A15" s="10" t="s">
        <v>30</v>
      </c>
      <c r="B15" s="10" t="s">
        <v>35</v>
      </c>
      <c r="C15" s="10" t="s">
        <v>36</v>
      </c>
      <c r="D15" s="10" t="s">
        <v>37</v>
      </c>
      <c r="E15" s="11" t="n">
        <v>1</v>
      </c>
      <c r="F15" s="12" t="n">
        <f aca="false">E15*$K$1</f>
        <v>740</v>
      </c>
      <c r="G15" s="13" t="n">
        <f aca="false">H15/F15</f>
        <v>55.4054054054054</v>
      </c>
      <c r="H15" s="14" t="n">
        <v>41000</v>
      </c>
    </row>
    <row r="16" customFormat="false" ht="15" hidden="false" customHeight="false" outlineLevel="0" collapsed="false">
      <c r="A16" s="5" t="s">
        <v>30</v>
      </c>
      <c r="B16" s="5" t="s">
        <v>38</v>
      </c>
      <c r="C16" s="5" t="s">
        <v>36</v>
      </c>
      <c r="D16" s="5" t="s">
        <v>37</v>
      </c>
      <c r="E16" s="6" t="n">
        <v>1</v>
      </c>
      <c r="F16" s="7" t="n">
        <f aca="false">E16*$K$1</f>
        <v>740</v>
      </c>
      <c r="G16" s="8" t="n">
        <f aca="false">H16/F16</f>
        <v>55.4054054054054</v>
      </c>
      <c r="H16" s="9" t="n">
        <v>41000</v>
      </c>
    </row>
    <row r="18" customFormat="false" ht="15" hidden="false" customHeight="false" outlineLevel="0" collapsed="false">
      <c r="A18" s="15" t="s">
        <v>39</v>
      </c>
      <c r="B18" s="15"/>
      <c r="C18" s="15"/>
      <c r="D18" s="15"/>
      <c r="E18" s="15"/>
      <c r="F18" s="15"/>
      <c r="G18" s="15"/>
      <c r="H18" s="15"/>
    </row>
    <row r="19" customFormat="false" ht="15" hidden="false" customHeight="false" outlineLevel="0" collapsed="false">
      <c r="A19" s="16" t="s">
        <v>40</v>
      </c>
      <c r="B19" s="16" t="s">
        <v>41</v>
      </c>
      <c r="C19" s="16" t="s">
        <v>42</v>
      </c>
      <c r="D19" s="16" t="s">
        <v>43</v>
      </c>
    </row>
    <row r="20" customFormat="false" ht="15" hidden="false" customHeight="false" outlineLevel="0" collapsed="false">
      <c r="A20" s="5" t="s">
        <v>44</v>
      </c>
      <c r="B20" s="9" t="n">
        <f aca="false">H4</f>
        <v>126000</v>
      </c>
      <c r="C20" s="9" t="n">
        <v>126000</v>
      </c>
      <c r="D20" s="9" t="n">
        <f aca="false">B20-C20</f>
        <v>0</v>
      </c>
    </row>
    <row r="21" customFormat="false" ht="15" hidden="false" customHeight="false" outlineLevel="0" collapsed="false">
      <c r="A21" s="5" t="s">
        <v>45</v>
      </c>
      <c r="B21" s="9" t="n">
        <f aca="false">H5+H6</f>
        <v>168000</v>
      </c>
      <c r="C21" s="9" t="n">
        <v>168000</v>
      </c>
      <c r="D21" s="9" t="n">
        <f aca="false">B21-C21</f>
        <v>0</v>
      </c>
    </row>
    <row r="22" customFormat="false" ht="15" hidden="false" customHeight="false" outlineLevel="0" collapsed="false">
      <c r="A22" s="5" t="s">
        <v>46</v>
      </c>
      <c r="B22" s="9" t="n">
        <f aca="false">SUM(H7:H11)</f>
        <v>512000</v>
      </c>
      <c r="C22" s="9" t="n">
        <v>512000</v>
      </c>
      <c r="D22" s="9" t="n">
        <f aca="false">B22-C22</f>
        <v>0</v>
      </c>
    </row>
    <row r="23" customFormat="false" ht="15" hidden="false" customHeight="false" outlineLevel="0" collapsed="false">
      <c r="A23" s="5" t="s">
        <v>47</v>
      </c>
      <c r="B23" s="9" t="n">
        <f aca="false">SUM(H12:H16)</f>
        <v>556000</v>
      </c>
      <c r="C23" s="9" t="n">
        <v>556000</v>
      </c>
      <c r="D23" s="9" t="n">
        <f aca="false">B23-C23</f>
        <v>0</v>
      </c>
    </row>
    <row r="25" customFormat="false" ht="15" hidden="false" customHeight="false" outlineLevel="0" collapsed="false">
      <c r="A25" s="3" t="s">
        <v>48</v>
      </c>
      <c r="B25" s="17" t="n">
        <f aca="false">SUM(B20:B23)</f>
        <v>1362000</v>
      </c>
      <c r="C25" s="17" t="n">
        <f aca="false">SUM(C20:C23)</f>
        <v>1362000</v>
      </c>
    </row>
    <row r="27" customFormat="false" ht="45" hidden="false" customHeight="true" outlineLevel="0" collapsed="false">
      <c r="A27" s="18" t="s">
        <v>49</v>
      </c>
      <c r="B27" s="18"/>
      <c r="C27" s="18"/>
      <c r="D27" s="18"/>
      <c r="E27" s="18"/>
      <c r="F27" s="18"/>
      <c r="G27" s="18"/>
      <c r="H27" s="18"/>
    </row>
  </sheetData>
  <mergeCells count="3">
    <mergeCell ref="A1:H1"/>
    <mergeCell ref="A18:H18"/>
    <mergeCell ref="A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2026-07-14T20:51:31Z</dcterms:created>
  <dc:creator>openpyxl</dc:creator>
  <dc:description/>
  <dc:language>en-US</dc:language>
  <cp:lastModifiedBy/>
  <dcterms:modified xsi:type="dcterms:W3CDTF">2026-07-14T20:51:31Z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