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esource Plan" sheetId="1"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<sst xmlns="http://schemas.openxmlformats.org/spreadsheetml/2006/main" count="69" uniqueCount="37">
  <si>
    <t xml:space="preserve">BenefitConnect Portal Modernization — Task Order Resource Plan</t>
  </si>
  <si>
    <t xml:space="preserve">Base Period Hours (12 mo x 2,080 hrs, 100% FTE):</t>
  </si>
  <si>
    <t xml:space="preserve">FOPBA · HSS-IDIQ Task Order 3 · Acme Federal Systems · Firm-Fixed-Price</t>
  </si>
  <si>
    <t xml:space="preserve">Option Period Hours (6 mo x 1,040 hrs, 100% FTE):</t>
  </si>
  <si>
    <t xml:space="preserve">Period</t>
  </si>
  <si>
    <t xml:space="preserve">Name</t>
  </si>
  <si>
    <t xml:space="preserve">Role</t>
  </si>
  <si>
    <t xml:space="preserve">Location</t>
  </si>
  <si>
    <t xml:space="preserve">FTE %</t>
  </si>
  <si>
    <t xml:space="preserve">Period Hours</t>
  </si>
  <si>
    <t xml:space="preserve">Blended Hourly Rate ($)</t>
  </si>
  <si>
    <t xml:space="preserve">Period Cost ($)</t>
  </si>
  <si>
    <t xml:space="preserve">Base Period (12 mo.)</t>
  </si>
  <si>
    <t xml:space="preserve">C. Tyrrell</t>
  </si>
  <si>
    <t xml:space="preserve">Task Order PM</t>
  </si>
  <si>
    <t xml:space="preserve">Onshore (US)</t>
  </si>
  <si>
    <t xml:space="preserve">D. Ferris</t>
  </si>
  <si>
    <t xml:space="preserve">Deputy PM</t>
  </si>
  <si>
    <t xml:space="preserve">K. Lindqvist</t>
  </si>
  <si>
    <t xml:space="preserve">Solutions Architect / Tech Lead</t>
  </si>
  <si>
    <t xml:space="preserve">T. Abernathy</t>
  </si>
  <si>
    <t xml:space="preserve">ISSO (ATO Package Owner)</t>
  </si>
  <si>
    <t xml:space="preserve">P. Duvall</t>
  </si>
  <si>
    <t xml:space="preserve">Section 508 / Accessibility Compliance Lead</t>
  </si>
  <si>
    <t xml:space="preserve">N. Castellano</t>
  </si>
  <si>
    <t xml:space="preserve">QA Lead</t>
  </si>
  <si>
    <t xml:space="preserve">J. Okonkwo</t>
  </si>
  <si>
    <t xml:space="preserve">Business Analyst</t>
  </si>
  <si>
    <t xml:space="preserve">Option Period (6 mo.)</t>
  </si>
  <si>
    <t xml:space="preserve">ISSO (Continuous Monitoring)</t>
  </si>
  <si>
    <t xml:space="preserve">QA Lead (Regression Support)</t>
  </si>
  <si>
    <t xml:space="preserve">Reconciliation to Task Order Budget (Labor — Delivery Team)</t>
  </si>
  <si>
    <t xml:space="preserve">Resource Plan Total ($)</t>
  </si>
  <si>
    <t xml:space="preserve">Task Order Budget ($)</t>
  </si>
  <si>
    <t xml:space="preserve">Variance ($)</t>
  </si>
  <si>
    <t xml:space="preserve">Total Reconciled Labor (Base + Option)</t>
  </si>
  <si>
    <t xml:space="preserve">Note: Blended Hourly Rate is a fully loaded internal cost-recovery rate (salary, fringe, overhead, and fee), consistent with the Labor — Delivery Team line in the Task Order Budget. No offshore labor is used on this Task Order: FOPBA applicant PII handling and ATO/RMF security authorization require an all-onshore (US-person) delivery team. P. Duvall and J. Okonkwo roll off at the end of the Base Period once Section 508 certification and requirements baselining are complete. Figures are illustrative for portfolio demonstration purposes.</t>
  </si>
</sst>
</file>

<file path=xl/styles.xml><?xml version="1.0" encoding="utf-8"?>
<styleSheet xmlns="http://schemas.openxmlformats.org/spreadsheetml/2006/main">
  <numFmts count="5">
    <numFmt numFmtId="164" formatCode="General"/>
    <numFmt numFmtId="165" formatCode="0%"/>
    <numFmt numFmtId="166" formatCode="0"/>
    <numFmt numFmtId="167" formatCode="\$#,##0.00"/>
    <numFmt numFmtId="168" formatCode="\$#,##0"/>
  </numFmts>
  <fonts count="10">
    <font>
      <sz val="11"/>
      <color theme="1"/>
      <name val="Calibri"/>
      <family val="2"/>
      <charset val="1"/>
    </font>
    <font>
      <sz val="10"/>
      <name val="Arial"/>
      <family val="0"/>
    </font>
    <font>
      <sz val="10"/>
      <name val="Arial"/>
      <family val="0"/>
    </font>
    <font>
      <sz val="10"/>
      <name val="Arial"/>
      <family val="0"/>
    </font>
    <font>
      <b val="true"/>
      <sz val="13"/>
      <name val="Arial"/>
      <family val="0"/>
      <charset val="1"/>
    </font>
    <font>
      <b val="true"/>
      <sz val="11"/>
      <name val="Arial"/>
      <family val="0"/>
      <charset val="1"/>
    </font>
    <font>
      <i val="true"/>
      <sz val="10"/>
      <color rgb="FF5B6472"/>
      <name val="Arial"/>
      <family val="0"/>
      <charset val="1"/>
    </font>
    <font>
      <b val="true"/>
      <sz val="11"/>
      <color rgb="FFFFFFFF"/>
      <name val="Arial"/>
      <family val="0"/>
      <charset val="1"/>
    </font>
    <font>
      <sz val="11"/>
      <name val="Arial"/>
      <family val="0"/>
      <charset val="1"/>
    </font>
    <font>
      <i val="true"/>
      <sz val="9"/>
      <color rgb="FF5B6472"/>
      <name val="Arial"/>
      <family val="0"/>
      <charset val="1"/>
    </font>
  </fonts>
  <fills count="4">
    <fill>
      <patternFill patternType="none"/>
    </fill>
    <fill>
      <patternFill patternType="gray125"/>
    </fill>
    <fill>
      <patternFill patternType="solid">
        <fgColor rgb="FF12213B"/>
        <bgColor rgb="FF333333"/>
      </patternFill>
    </fill>
    <fill>
      <patternFill patternType="solid">
        <fgColor rgb="FFFAFBFC"/>
        <bgColor rgb="FFFFFFFF"/>
      </patternFill>
    </fill>
  </fills>
  <borders count="2">
    <border diagonalUp="false" diagonalDown="false">
      <left/>
      <right/>
      <top/>
      <bottom/>
      <diagonal/>
    </border>
    <border diagonalUp="false" diagonalDown="false">
      <left style="thin">
        <color rgb="FFDDE1E6"/>
      </left>
      <right style="thin">
        <color rgb="FFDDE1E6"/>
      </right>
      <top style="thin">
        <color rgb="FFDDE1E6"/>
      </top>
      <bottom style="thin">
        <color rgb="FFDDE1E6"/>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general" vertical="bottom" textRotation="0" wrapText="false" indent="0" shrinkToFit="false"/>
      <protection locked="true" hidden="false"/>
    </xf>
    <xf numFmtId="164" fontId="7" fillId="2" borderId="1" xfId="0" applyFont="true" applyBorder="true" applyAlignment="true" applyProtection="true">
      <alignment horizontal="center" vertical="center" textRotation="0" wrapText="true" indent="0" shrinkToFit="false"/>
      <protection locked="true" hidden="false"/>
    </xf>
    <xf numFmtId="164" fontId="8" fillId="3" borderId="1" xfId="0" applyFont="true" applyBorder="true" applyAlignment="true" applyProtection="true">
      <alignment horizontal="general" vertical="bottom" textRotation="0" wrapText="false" indent="0" shrinkToFit="false"/>
      <protection locked="true" hidden="false"/>
    </xf>
    <xf numFmtId="165" fontId="8" fillId="3" borderId="1" xfId="0" applyFont="true" applyBorder="true" applyAlignment="true" applyProtection="true">
      <alignment horizontal="general" vertical="bottom" textRotation="0" wrapText="false" indent="0" shrinkToFit="false"/>
      <protection locked="true" hidden="false"/>
    </xf>
    <xf numFmtId="166" fontId="8" fillId="3" borderId="1" xfId="0" applyFont="true" applyBorder="true" applyAlignment="true" applyProtection="true">
      <alignment horizontal="general" vertical="bottom" textRotation="0" wrapText="false" indent="0" shrinkToFit="false"/>
      <protection locked="true" hidden="false"/>
    </xf>
    <xf numFmtId="167" fontId="8" fillId="3" borderId="1" xfId="0" applyFont="true" applyBorder="true" applyAlignment="true" applyProtection="true">
      <alignment horizontal="general" vertical="bottom" textRotation="0" wrapText="false" indent="0" shrinkToFit="false"/>
      <protection locked="true" hidden="false"/>
    </xf>
    <xf numFmtId="168" fontId="8" fillId="3" borderId="1" xfId="0" applyFont="true" applyBorder="true" applyAlignment="true" applyProtection="true">
      <alignment horizontal="general" vertical="bottom" textRotation="0" wrapText="false" indent="0" shrinkToFit="false"/>
      <protection locked="true" hidden="false"/>
    </xf>
    <xf numFmtId="164" fontId="8" fillId="0" borderId="1" xfId="0" applyFont="true" applyBorder="true" applyAlignment="true" applyProtection="true">
      <alignment horizontal="general" vertical="bottom" textRotation="0" wrapText="false" indent="0" shrinkToFit="false"/>
      <protection locked="true" hidden="false"/>
    </xf>
    <xf numFmtId="165" fontId="8" fillId="0" borderId="1" xfId="0" applyFont="true" applyBorder="true" applyAlignment="true" applyProtection="true">
      <alignment horizontal="general" vertical="bottom" textRotation="0" wrapText="false" indent="0" shrinkToFit="false"/>
      <protection locked="true" hidden="false"/>
    </xf>
    <xf numFmtId="166" fontId="8" fillId="0" borderId="1" xfId="0" applyFont="true" applyBorder="true" applyAlignment="true" applyProtection="true">
      <alignment horizontal="general" vertical="bottom" textRotation="0" wrapText="false" indent="0" shrinkToFit="false"/>
      <protection locked="true" hidden="false"/>
    </xf>
    <xf numFmtId="167" fontId="8" fillId="0" borderId="1" xfId="0" applyFont="true" applyBorder="true" applyAlignment="true" applyProtection="true">
      <alignment horizontal="general" vertical="bottom" textRotation="0" wrapText="false" indent="0" shrinkToFit="false"/>
      <protection locked="true" hidden="false"/>
    </xf>
    <xf numFmtId="168" fontId="8" fillId="0" borderId="1" xfId="0" applyFont="true" applyBorder="tru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true">
      <alignment horizontal="general" vertical="bottom" textRotation="0" wrapText="false" indent="0" shrinkToFit="false"/>
      <protection locked="true" hidden="false"/>
    </xf>
    <xf numFmtId="164" fontId="7" fillId="2" borderId="1" xfId="0" applyFont="true" applyBorder="true" applyAlignment="true" applyProtection="true">
      <alignment horizontal="general" vertical="bottom" textRotation="0" wrapText="false" indent="0" shrinkToFit="false"/>
      <protection locked="true" hidden="false"/>
    </xf>
    <xf numFmtId="168" fontId="5" fillId="0" borderId="0" xfId="0" applyFont="true" applyBorder="false" applyAlignment="tru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general"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AFBFC"/>
      <rgbColor rgb="FFCCFFFF"/>
      <rgbColor rgb="FF660066"/>
      <rgbColor rgb="FFFF8080"/>
      <rgbColor rgb="FF0066CC"/>
      <rgbColor rgb="FFDDE1E6"/>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5B6472"/>
      <rgbColor rgb="FF969696"/>
      <rgbColor rgb="FF12213B"/>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2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1" width="20"/>
    <col collapsed="false" customWidth="true" hidden="false" outlineLevel="0" max="2" min="2" style="1" width="16"/>
    <col collapsed="false" customWidth="true" hidden="false" outlineLevel="0" max="3" min="3" style="1" width="32"/>
    <col collapsed="false" customWidth="true" hidden="false" outlineLevel="0" max="4" min="4" style="1" width="16"/>
    <col collapsed="false" customWidth="true" hidden="false" outlineLevel="0" max="5" min="5" style="1" width="9"/>
    <col collapsed="false" customWidth="true" hidden="false" outlineLevel="0" max="6" min="6" style="1" width="13"/>
    <col collapsed="false" customWidth="true" hidden="false" outlineLevel="0" max="7" min="7" style="1" width="22"/>
    <col collapsed="false" customWidth="true" hidden="false" outlineLevel="0" max="8" min="8" style="1" width="15"/>
    <col collapsed="false" customWidth="true" hidden="false" outlineLevel="0" max="9" min="9" style="1" width="3"/>
    <col collapsed="false" customWidth="true" hidden="false" outlineLevel="0" max="10" min="10" style="1" width="38"/>
    <col collapsed="false" customWidth="true" hidden="false" outlineLevel="0" max="11" min="11" style="1" width="8"/>
  </cols>
  <sheetData>
    <row r="1" customFormat="false" ht="16.15" hidden="false" customHeight="false" outlineLevel="0" collapsed="false">
      <c r="A1" s="2" t="s">
        <v>0</v>
      </c>
      <c r="B1" s="2"/>
      <c r="C1" s="2"/>
      <c r="D1" s="2"/>
      <c r="E1" s="2"/>
      <c r="F1" s="2"/>
      <c r="G1" s="2"/>
      <c r="H1" s="2"/>
      <c r="J1" s="3" t="s">
        <v>1</v>
      </c>
      <c r="K1" s="1" t="n">
        <v>2080</v>
      </c>
    </row>
    <row r="2" customFormat="false" ht="15" hidden="false" customHeight="false" outlineLevel="0" collapsed="false">
      <c r="A2" s="4" t="s">
        <v>2</v>
      </c>
      <c r="B2" s="4"/>
      <c r="C2" s="4"/>
      <c r="D2" s="4"/>
      <c r="E2" s="4"/>
      <c r="F2" s="4"/>
      <c r="G2" s="4"/>
      <c r="H2" s="4"/>
      <c r="J2" s="3" t="s">
        <v>3</v>
      </c>
      <c r="K2" s="1" t="n">
        <v>1040</v>
      </c>
    </row>
    <row r="4" customFormat="false" ht="26.85" hidden="false" customHeight="false" outlineLevel="0" collapsed="false">
      <c r="A4" s="5" t="s">
        <v>4</v>
      </c>
      <c r="B4" s="5" t="s">
        <v>5</v>
      </c>
      <c r="C4" s="5" t="s">
        <v>6</v>
      </c>
      <c r="D4" s="5" t="s">
        <v>7</v>
      </c>
      <c r="E4" s="5" t="s">
        <v>8</v>
      </c>
      <c r="F4" s="5" t="s">
        <v>9</v>
      </c>
      <c r="G4" s="5" t="s">
        <v>10</v>
      </c>
      <c r="H4" s="5" t="s">
        <v>11</v>
      </c>
    </row>
    <row r="5" customFormat="false" ht="15" hidden="false" customHeight="false" outlineLevel="0" collapsed="false">
      <c r="A5" s="6" t="s">
        <v>12</v>
      </c>
      <c r="B5" s="6" t="s">
        <v>13</v>
      </c>
      <c r="C5" s="6" t="s">
        <v>14</v>
      </c>
      <c r="D5" s="6" t="s">
        <v>15</v>
      </c>
      <c r="E5" s="7" t="n">
        <v>1</v>
      </c>
      <c r="F5" s="8" t="n">
        <f aca="false">E5*$K$1</f>
        <v>2080</v>
      </c>
      <c r="G5" s="9" t="n">
        <f aca="false">H5/F5</f>
        <v>112.980769230769</v>
      </c>
      <c r="H5" s="10" t="n">
        <v>235000</v>
      </c>
    </row>
    <row r="6" customFormat="false" ht="15" hidden="false" customHeight="false" outlineLevel="0" collapsed="false">
      <c r="A6" s="11" t="s">
        <v>12</v>
      </c>
      <c r="B6" s="11" t="s">
        <v>16</v>
      </c>
      <c r="C6" s="11" t="s">
        <v>17</v>
      </c>
      <c r="D6" s="11" t="s">
        <v>15</v>
      </c>
      <c r="E6" s="12" t="n">
        <v>1</v>
      </c>
      <c r="F6" s="13" t="n">
        <f aca="false">E6*$K$1</f>
        <v>2080</v>
      </c>
      <c r="G6" s="14" t="n">
        <f aca="false">H6/F6</f>
        <v>98.5576923076923</v>
      </c>
      <c r="H6" s="15" t="n">
        <v>205000</v>
      </c>
    </row>
    <row r="7" customFormat="false" ht="15" hidden="false" customHeight="false" outlineLevel="0" collapsed="false">
      <c r="A7" s="6" t="s">
        <v>12</v>
      </c>
      <c r="B7" s="6" t="s">
        <v>18</v>
      </c>
      <c r="C7" s="6" t="s">
        <v>19</v>
      </c>
      <c r="D7" s="6" t="s">
        <v>15</v>
      </c>
      <c r="E7" s="7" t="n">
        <v>1</v>
      </c>
      <c r="F7" s="8" t="n">
        <f aca="false">E7*$K$1</f>
        <v>2080</v>
      </c>
      <c r="G7" s="9" t="n">
        <f aca="false">H7/F7</f>
        <v>108.173076923077</v>
      </c>
      <c r="H7" s="10" t="n">
        <v>225000</v>
      </c>
    </row>
    <row r="8" customFormat="false" ht="15" hidden="false" customHeight="false" outlineLevel="0" collapsed="false">
      <c r="A8" s="11" t="s">
        <v>12</v>
      </c>
      <c r="B8" s="11" t="s">
        <v>20</v>
      </c>
      <c r="C8" s="11" t="s">
        <v>21</v>
      </c>
      <c r="D8" s="11" t="s">
        <v>15</v>
      </c>
      <c r="E8" s="12" t="n">
        <v>1</v>
      </c>
      <c r="F8" s="13" t="n">
        <f aca="false">E8*$K$1</f>
        <v>2080</v>
      </c>
      <c r="G8" s="14" t="n">
        <f aca="false">H8/F8</f>
        <v>93.75</v>
      </c>
      <c r="H8" s="15" t="n">
        <v>195000</v>
      </c>
    </row>
    <row r="9" customFormat="false" ht="15" hidden="false" customHeight="false" outlineLevel="0" collapsed="false">
      <c r="A9" s="6" t="s">
        <v>12</v>
      </c>
      <c r="B9" s="6" t="s">
        <v>22</v>
      </c>
      <c r="C9" s="6" t="s">
        <v>23</v>
      </c>
      <c r="D9" s="6" t="s">
        <v>15</v>
      </c>
      <c r="E9" s="7" t="n">
        <v>0.6</v>
      </c>
      <c r="F9" s="8" t="n">
        <f aca="false">E9*$K$1</f>
        <v>1248</v>
      </c>
      <c r="G9" s="9" t="n">
        <f aca="false">H9/F9</f>
        <v>84.1346153846154</v>
      </c>
      <c r="H9" s="10" t="n">
        <v>105000</v>
      </c>
    </row>
    <row r="10" customFormat="false" ht="15" hidden="false" customHeight="false" outlineLevel="0" collapsed="false">
      <c r="A10" s="11" t="s">
        <v>12</v>
      </c>
      <c r="B10" s="11" t="s">
        <v>24</v>
      </c>
      <c r="C10" s="11" t="s">
        <v>25</v>
      </c>
      <c r="D10" s="11" t="s">
        <v>15</v>
      </c>
      <c r="E10" s="12" t="n">
        <v>0.8</v>
      </c>
      <c r="F10" s="13" t="n">
        <f aca="false">E10*$K$1</f>
        <v>1664</v>
      </c>
      <c r="G10" s="14" t="n">
        <f aca="false">H10/F10</f>
        <v>93.1490384615385</v>
      </c>
      <c r="H10" s="15" t="n">
        <v>155000</v>
      </c>
    </row>
    <row r="11" customFormat="false" ht="15" hidden="false" customHeight="false" outlineLevel="0" collapsed="false">
      <c r="A11" s="6" t="s">
        <v>12</v>
      </c>
      <c r="B11" s="6" t="s">
        <v>26</v>
      </c>
      <c r="C11" s="6" t="s">
        <v>27</v>
      </c>
      <c r="D11" s="6" t="s">
        <v>15</v>
      </c>
      <c r="E11" s="7" t="n">
        <v>0.75</v>
      </c>
      <c r="F11" s="8" t="n">
        <f aca="false">E11*$K$1</f>
        <v>1560</v>
      </c>
      <c r="G11" s="9" t="n">
        <f aca="false">H11/F11</f>
        <v>76.9230769230769</v>
      </c>
      <c r="H11" s="10" t="n">
        <v>120000</v>
      </c>
    </row>
    <row r="12" customFormat="false" ht="15" hidden="false" customHeight="false" outlineLevel="0" collapsed="false">
      <c r="A12" s="11" t="s">
        <v>28</v>
      </c>
      <c r="B12" s="11" t="s">
        <v>13</v>
      </c>
      <c r="C12" s="11" t="s">
        <v>14</v>
      </c>
      <c r="D12" s="11" t="s">
        <v>15</v>
      </c>
      <c r="E12" s="12" t="n">
        <v>1</v>
      </c>
      <c r="F12" s="13" t="n">
        <f aca="false">E12*$K$2</f>
        <v>1040</v>
      </c>
      <c r="G12" s="14" t="n">
        <f aca="false">H12/F12</f>
        <v>125</v>
      </c>
      <c r="H12" s="15" t="n">
        <v>130000</v>
      </c>
    </row>
    <row r="13" customFormat="false" ht="15" hidden="false" customHeight="false" outlineLevel="0" collapsed="false">
      <c r="A13" s="6" t="s">
        <v>28</v>
      </c>
      <c r="B13" s="6" t="s">
        <v>16</v>
      </c>
      <c r="C13" s="6" t="s">
        <v>17</v>
      </c>
      <c r="D13" s="6" t="s">
        <v>15</v>
      </c>
      <c r="E13" s="7" t="n">
        <v>0.5</v>
      </c>
      <c r="F13" s="8" t="n">
        <f aca="false">E13*$K$2</f>
        <v>520</v>
      </c>
      <c r="G13" s="9" t="n">
        <f aca="false">H13/F13</f>
        <v>105.769230769231</v>
      </c>
      <c r="H13" s="10" t="n">
        <v>55000</v>
      </c>
    </row>
    <row r="14" customFormat="false" ht="15" hidden="false" customHeight="false" outlineLevel="0" collapsed="false">
      <c r="A14" s="11" t="s">
        <v>28</v>
      </c>
      <c r="B14" s="11" t="s">
        <v>18</v>
      </c>
      <c r="C14" s="11" t="s">
        <v>19</v>
      </c>
      <c r="D14" s="11" t="s">
        <v>15</v>
      </c>
      <c r="E14" s="12" t="n">
        <v>0.5</v>
      </c>
      <c r="F14" s="13" t="n">
        <f aca="false">E14*$K$2</f>
        <v>520</v>
      </c>
      <c r="G14" s="14" t="n">
        <f aca="false">H14/F14</f>
        <v>115.384615384615</v>
      </c>
      <c r="H14" s="15" t="n">
        <v>60000</v>
      </c>
    </row>
    <row r="15" customFormat="false" ht="15" hidden="false" customHeight="false" outlineLevel="0" collapsed="false">
      <c r="A15" s="6" t="s">
        <v>28</v>
      </c>
      <c r="B15" s="6" t="s">
        <v>20</v>
      </c>
      <c r="C15" s="6" t="s">
        <v>29</v>
      </c>
      <c r="D15" s="6" t="s">
        <v>15</v>
      </c>
      <c r="E15" s="7" t="n">
        <v>1</v>
      </c>
      <c r="F15" s="8" t="n">
        <f aca="false">E15*$K$2</f>
        <v>1040</v>
      </c>
      <c r="G15" s="9" t="n">
        <f aca="false">H15/F15</f>
        <v>96.1538461538462</v>
      </c>
      <c r="H15" s="10" t="n">
        <v>100000</v>
      </c>
    </row>
    <row r="16" customFormat="false" ht="15" hidden="false" customHeight="false" outlineLevel="0" collapsed="false">
      <c r="A16" s="11" t="s">
        <v>28</v>
      </c>
      <c r="B16" s="11" t="s">
        <v>24</v>
      </c>
      <c r="C16" s="11" t="s">
        <v>30</v>
      </c>
      <c r="D16" s="11" t="s">
        <v>15</v>
      </c>
      <c r="E16" s="12" t="n">
        <v>0.5</v>
      </c>
      <c r="F16" s="13" t="n">
        <f aca="false">E16*$K$2</f>
        <v>520</v>
      </c>
      <c r="G16" s="14" t="n">
        <f aca="false">H16/F16</f>
        <v>144.230769230769</v>
      </c>
      <c r="H16" s="15" t="n">
        <v>75000</v>
      </c>
    </row>
    <row r="18" customFormat="false" ht="15" hidden="false" customHeight="false" outlineLevel="0" collapsed="false">
      <c r="A18" s="16" t="s">
        <v>31</v>
      </c>
      <c r="B18" s="16"/>
      <c r="C18" s="16"/>
      <c r="D18" s="16"/>
      <c r="E18" s="16"/>
      <c r="F18" s="16"/>
      <c r="G18" s="16"/>
      <c r="H18" s="16"/>
    </row>
    <row r="19" customFormat="false" ht="15" hidden="false" customHeight="false" outlineLevel="0" collapsed="false">
      <c r="A19" s="17" t="s">
        <v>4</v>
      </c>
      <c r="B19" s="17" t="s">
        <v>32</v>
      </c>
      <c r="C19" s="17" t="s">
        <v>33</v>
      </c>
      <c r="D19" s="17" t="s">
        <v>34</v>
      </c>
    </row>
    <row r="20" customFormat="false" ht="15" hidden="false" customHeight="false" outlineLevel="0" collapsed="false">
      <c r="A20" s="11" t="s">
        <v>12</v>
      </c>
      <c r="B20" s="15" t="n">
        <f aca="false">SUM(H5:H11)</f>
        <v>1240000</v>
      </c>
      <c r="C20" s="15" t="n">
        <v>1240000</v>
      </c>
      <c r="D20" s="15" t="n">
        <f aca="false">B20-C20</f>
        <v>0</v>
      </c>
    </row>
    <row r="21" customFormat="false" ht="15" hidden="false" customHeight="false" outlineLevel="0" collapsed="false">
      <c r="A21" s="11" t="s">
        <v>28</v>
      </c>
      <c r="B21" s="15" t="n">
        <f aca="false">SUM(H12:H16)</f>
        <v>420000</v>
      </c>
      <c r="C21" s="15" t="n">
        <v>420000</v>
      </c>
      <c r="D21" s="15" t="n">
        <f aca="false">B21-C21</f>
        <v>0</v>
      </c>
    </row>
    <row r="23" customFormat="false" ht="15" hidden="false" customHeight="false" outlineLevel="0" collapsed="false">
      <c r="A23" s="3" t="s">
        <v>35</v>
      </c>
      <c r="B23" s="18" t="n">
        <f aca="false">SUM(B20:B21)</f>
        <v>1660000</v>
      </c>
      <c r="C23" s="18" t="n">
        <f aca="false">SUM(C20:C21)</f>
        <v>1660000</v>
      </c>
    </row>
    <row r="25" customFormat="false" ht="54.75" hidden="false" customHeight="true" outlineLevel="0" collapsed="false">
      <c r="A25" s="19" t="s">
        <v>36</v>
      </c>
      <c r="B25" s="19"/>
      <c r="C25" s="19"/>
      <c r="D25" s="19"/>
      <c r="E25" s="19"/>
      <c r="F25" s="19"/>
      <c r="G25" s="19"/>
      <c r="H25" s="19"/>
    </row>
  </sheetData>
  <mergeCells count="4">
    <mergeCell ref="A1:H1"/>
    <mergeCell ref="A2:H2"/>
    <mergeCell ref="A18:H18"/>
    <mergeCell ref="A25:H25"/>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2026-07-14T15:58:38Z</dcterms:created>
  <dc:creator>openpyxl</dc:creator>
  <dc:description/>
  <dc:language>en-US</dc:language>
  <cp:lastModifiedBy/>
  <dcterms:modified xsi:type="dcterms:W3CDTF">2026-07-14T15:58:38Z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