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enefits Detail" sheetId="2" state="visible" r:id="rId4"/>
    <sheet name="Costs Detail" sheetId="3" state="visible" r:id="rId5"/>
    <sheet name="Cash Flow Analysi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<sst xmlns="http://schemas.openxmlformats.org/spreadsheetml/2006/main" count="79" uniqueCount="76">
  <si>
    <t xml:space="preserve">Cost-Benefit Analysis</t>
  </si>
  <si>
    <t xml:space="preserve">Enrollment &amp; Claims Platform Modernization — ACME Company</t>
  </si>
  <si>
    <t xml:space="preserve">Program Manager</t>
  </si>
  <si>
    <t xml:space="preserve">C. Tyrrell</t>
  </si>
  <si>
    <t xml:space="preserve">Analysis Date</t>
  </si>
  <si>
    <t xml:space="preserve">15 Jan 2027</t>
  </si>
  <si>
    <t xml:space="preserve">Initial Investment</t>
  </si>
  <si>
    <t xml:space="preserve">Annual Ongoing Cost (Year 1+)</t>
  </si>
  <si>
    <t xml:space="preserve">Annual Gross Benefit (at full realization)</t>
  </si>
  <si>
    <t xml:space="preserve">Discount Rate</t>
  </si>
  <si>
    <t xml:space="preserve">Simple Payback Period</t>
  </si>
  <si>
    <t xml:space="preserve">~5.6 years (undiscounted)</t>
  </si>
  <si>
    <t xml:space="preserve">Discounted Payback Period</t>
  </si>
  <si>
    <t xml:space="preserve">~7.5 years</t>
  </si>
  <si>
    <t xml:space="preserve">10-Year Simple ROI</t>
  </si>
  <si>
    <t xml:space="preserve">10-Year NPV @ 8%</t>
  </si>
  <si>
    <t xml:space="preserve">Recommendation:</t>
  </si>
  <si>
    <t xml:space="preserve">Approve. The program reaches positive discounted cash flow within its expected useful life (~7.5 years), and produces a positive 10-year NPV of approximately $1.93M at an 8% discount rate. Full financial detail is on the Benefits Detail, Costs Detail, and Cash Flow Analysis tabs.</t>
  </si>
  <si>
    <t xml:space="preserve">Quantified Annual Benefits (at full realization)</t>
  </si>
  <si>
    <t xml:space="preserve">Benefit Category</t>
  </si>
  <si>
    <t xml:space="preserve">Annual Value</t>
  </si>
  <si>
    <t xml:space="preserve">Basis / Rationale</t>
  </si>
  <si>
    <t xml:space="preserve">Labor Efficiency (Claims Processing)</t>
  </si>
  <si>
    <t xml:space="preserve">Reduced manual claims processing time from platform automation and streamlined workflows</t>
  </si>
  <si>
    <t xml:space="preserve">Error / Rework Reduction</t>
  </si>
  <si>
    <t xml:space="preserve">Fewer claims errors and appeals reduce rework and downstream correction costs</t>
  </si>
  <si>
    <t xml:space="preserve">Compliance Risk Avoidance</t>
  </si>
  <si>
    <t xml:space="preserve">Risk-adjusted avoidance of potential regulatory penalty exposure from improved SOX-aligned controls</t>
  </si>
  <si>
    <t xml:space="preserve">Legacy System Decommissioning Savings</t>
  </si>
  <si>
    <t xml:space="preserve">Retired legacy license, maintenance, and support fees</t>
  </si>
  <si>
    <t xml:space="preserve">Customer Retention / Satisfaction</t>
  </si>
  <si>
    <t xml:space="preserve">Faster claims turnaround reduces churn-driven revenue loss (conservative estimate)</t>
  </si>
  <si>
    <t xml:space="preserve">TOTAL ANNUAL BENEFIT (Full Realization)</t>
  </si>
  <si>
    <t xml:space="preserve">Benefit realization ramps over the first two years as change adoption matures: 50% in Year 1, 80% in Year 2, 100% from Year 3 onward. See the Cash Flow Analysis tab for the full realization schedule.</t>
  </si>
  <si>
    <t xml:space="preserve">Cost Detail</t>
  </si>
  <si>
    <t xml:space="preserve">One-Time Implementation Cost (Year 0)</t>
  </si>
  <si>
    <t xml:space="preserve">Category</t>
  </si>
  <si>
    <t xml:space="preserve">Amount</t>
  </si>
  <si>
    <t xml:space="preserve">Notes</t>
  </si>
  <si>
    <t xml:space="preserve">Platform Upgrade (Vendor)</t>
  </si>
  <si>
    <t xml:space="preserve">See Project Budget for full category breakdown</t>
  </si>
  <si>
    <t xml:space="preserve">Integration Middleware (Vendor)</t>
  </si>
  <si>
    <t xml:space="preserve">Internal Labor</t>
  </si>
  <si>
    <t xml:space="preserve">QA Labor</t>
  </si>
  <si>
    <t xml:space="preserve">Development Labor</t>
  </si>
  <si>
    <t xml:space="preserve">Infrastructure / Cloud</t>
  </si>
  <si>
    <t xml:space="preserve">Training &amp; Change Management</t>
  </si>
  <si>
    <t xml:space="preserve">Contingency Reserve</t>
  </si>
  <si>
    <t xml:space="preserve">TOTAL IMPLEMENTATION COST</t>
  </si>
  <si>
    <t xml:space="preserve">Ongoing Annual Cost (Year 1+)</t>
  </si>
  <si>
    <t xml:space="preserve">Annual Amount</t>
  </si>
  <si>
    <t xml:space="preserve">Software Licensing / Subscription Renewal</t>
  </si>
  <si>
    <t xml:space="preserve">Annual platform and third-party license renewal</t>
  </si>
  <si>
    <t xml:space="preserve">Hosting / Cloud Infrastructure</t>
  </si>
  <si>
    <t xml:space="preserve">Production and DR environment hosting</t>
  </si>
  <si>
    <t xml:space="preserve">Vendor Maintenance &amp; Support (Post-Warranty)</t>
  </si>
  <si>
    <t xml:space="preserve">Annual vendor support contract after the initial warranty period</t>
  </si>
  <si>
    <t xml:space="preserve">Internal Support / Operations Staff</t>
  </si>
  <si>
    <t xml:space="preserve">Allocated FTE time for ongoing platform support</t>
  </si>
  <si>
    <t xml:space="preserve">Periodic Enhancements / Minor Change Requests</t>
  </si>
  <si>
    <t xml:space="preserve">Assumed ongoing enhancement budget</t>
  </si>
  <si>
    <t xml:space="preserve">TOTAL ANNUAL ONGOING COST</t>
  </si>
  <si>
    <t xml:space="preserve">10-Year Cash Flow &amp; NPV Analysis</t>
  </si>
  <si>
    <t xml:space="preserve">Annual Gross Benefit (Full Realization)</t>
  </si>
  <si>
    <t xml:space="preserve">Annual Ongoing Cost</t>
  </si>
  <si>
    <t xml:space="preserve">Initial Investment (Year 0)</t>
  </si>
  <si>
    <t xml:space="preserve">Year</t>
  </si>
  <si>
    <t xml:space="preserve">Realization %</t>
  </si>
  <si>
    <t xml:space="preserve">Benefit</t>
  </si>
  <si>
    <t xml:space="preserve">Ongoing Cost</t>
  </si>
  <si>
    <t xml:space="preserve">Net Cash Flow</t>
  </si>
  <si>
    <t xml:space="preserve">Discount Factor</t>
  </si>
  <si>
    <t xml:space="preserve">Discounted Net</t>
  </si>
  <si>
    <t xml:space="preserve">Cumulative Discounted</t>
  </si>
  <si>
    <t xml:space="preserve">10-YR TOTALS</t>
  </si>
  <si>
    <t xml:space="preserve">Cumulative Discounted (column H) crosses positive between Year 7 and Year 8 — the discounted payback point. The undiscounted Net Cash Flow (column E) crosses positive between Year 5 and Year 6. Both are within the platform's expected useful life.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</si>
</sst>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.0%"/>
    <numFmt numFmtId="167" formatCode="0%"/>
    <numFmt numFmtId="168" formatCode="\$#,##0;&quot;($&quot;#,##0\)"/>
    <numFmt numFmtId="169" formatCode="0.0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2213B"/>
      <name val="Arial"/>
      <family val="0"/>
      <charset val="1"/>
    </font>
    <font>
      <i val="true"/>
      <sz val="11"/>
      <color rgb="FF5B6472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12213B"/>
      <name val="Arial"/>
      <family val="0"/>
      <charset val="1"/>
    </font>
    <font>
      <b val="true"/>
      <sz val="14"/>
      <color rgb="FF12213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9"/>
      <color rgb="FF5B6472"/>
      <name val="Arial"/>
      <family val="0"/>
      <charset val="1"/>
    </font>
    <font>
      <i val="true"/>
      <sz val="9"/>
      <color rgb="FF5B6472"/>
      <name val="Arial"/>
      <family val="0"/>
      <charset val="1"/>
    </font>
    <font>
      <b val="true"/>
      <sz val="12"/>
      <color rgb="FF12213B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  <fill>
      <patternFill patternType="solid">
        <fgColor rgb="FFEAF1F7"/>
        <bgColor rgb="FFE3E6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3E6EB"/>
      </left>
      <right style="thin">
        <color rgb="FFE3E6EB"/>
      </right>
      <top style="thin">
        <color rgb="FFE3E6EB"/>
      </top>
      <bottom style="thin">
        <color rgb="FFE3E6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AF1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6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472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22"/>
  </cols>
  <sheetData>
    <row r="1" customFormat="false" ht="18.5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</row>
    <row r="4" customFormat="false" ht="15" hidden="false" customHeight="false" outlineLevel="0" collapsed="false">
      <c r="A4" s="4" t="s">
        <v>2</v>
      </c>
      <c r="B4" s="5" t="s">
        <v>3</v>
      </c>
    </row>
    <row r="5" customFormat="false" ht="15" hidden="false" customHeight="false" outlineLevel="0" collapsed="false">
      <c r="A5" s="4" t="s">
        <v>4</v>
      </c>
      <c r="B5" s="5" t="s">
        <v>5</v>
      </c>
    </row>
    <row r="6" customFormat="false" ht="15" hidden="false" customHeight="false" outlineLevel="0" collapsed="false">
      <c r="A6" s="4" t="s">
        <v>6</v>
      </c>
      <c r="B6" s="6" t="n">
        <v>7062000</v>
      </c>
    </row>
    <row r="7" customFormat="false" ht="15" hidden="false" customHeight="false" outlineLevel="0" collapsed="false">
      <c r="A7" s="4" t="s">
        <v>7</v>
      </c>
      <c r="B7" s="6" t="n">
        <v>950000</v>
      </c>
    </row>
    <row r="8" customFormat="false" ht="15" hidden="false" customHeight="false" outlineLevel="0" collapsed="false">
      <c r="A8" s="4" t="s">
        <v>8</v>
      </c>
      <c r="B8" s="6" t="n">
        <v>2530000</v>
      </c>
    </row>
    <row r="9" customFormat="false" ht="15" hidden="false" customHeight="false" outlineLevel="0" collapsed="false">
      <c r="A9" s="4" t="s">
        <v>9</v>
      </c>
      <c r="B9" s="7" t="n">
        <v>0.08</v>
      </c>
    </row>
    <row r="10" customFormat="false" ht="15" hidden="false" customHeight="false" outlineLevel="0" collapsed="false">
      <c r="A10" s="4" t="s">
        <v>10</v>
      </c>
      <c r="B10" s="5" t="s">
        <v>11</v>
      </c>
    </row>
    <row r="11" customFormat="false" ht="15" hidden="false" customHeight="false" outlineLevel="0" collapsed="false">
      <c r="A11" s="4" t="s">
        <v>12</v>
      </c>
      <c r="B11" s="5" t="s">
        <v>13</v>
      </c>
    </row>
    <row r="12" customFormat="false" ht="15" hidden="false" customHeight="false" outlineLevel="0" collapsed="false">
      <c r="A12" s="4" t="s">
        <v>14</v>
      </c>
      <c r="B12" s="7" t="n">
        <v>0.987</v>
      </c>
    </row>
    <row r="13" customFormat="false" ht="15" hidden="false" customHeight="false" outlineLevel="0" collapsed="false">
      <c r="A13" s="4" t="s">
        <v>15</v>
      </c>
      <c r="B13" s="6" t="n">
        <v>1934819</v>
      </c>
    </row>
    <row r="16" customFormat="false" ht="15" hidden="false" customHeight="false" outlineLevel="0" collapsed="false">
      <c r="A16" s="8" t="s">
        <v>16</v>
      </c>
    </row>
    <row r="17" customFormat="false" ht="55.5" hidden="false" customHeight="true" outlineLevel="0" collapsed="false">
      <c r="A17" s="9" t="s">
        <v>17</v>
      </c>
      <c r="B17" s="9"/>
      <c r="C17" s="9"/>
      <c r="D17" s="9"/>
      <c r="E17" s="9"/>
      <c r="F17" s="9"/>
    </row>
  </sheetData>
  <mergeCells count="1">
    <mergeCell ref="A17:F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20"/>
    <col collapsed="false" customWidth="true" hidden="false" outlineLevel="0" max="3" min="3" style="1" width="50"/>
  </cols>
  <sheetData>
    <row r="1" customFormat="false" ht="17.35" hidden="false" customHeight="false" outlineLevel="0" collapsed="false">
      <c r="A1" s="10" t="s">
        <v>18</v>
      </c>
    </row>
    <row r="3" customFormat="false" ht="15" hidden="false" customHeight="false" outlineLevel="0" collapsed="false">
      <c r="A3" s="11" t="s">
        <v>19</v>
      </c>
      <c r="B3" s="11" t="s">
        <v>20</v>
      </c>
      <c r="C3" s="11" t="s">
        <v>21</v>
      </c>
    </row>
    <row r="4" customFormat="false" ht="22.35" hidden="false" customHeight="false" outlineLevel="0" collapsed="false">
      <c r="A4" s="12" t="s">
        <v>22</v>
      </c>
      <c r="B4" s="13" t="n">
        <v>1200000</v>
      </c>
      <c r="C4" s="14" t="s">
        <v>23</v>
      </c>
    </row>
    <row r="5" customFormat="false" ht="22.35" hidden="false" customHeight="false" outlineLevel="0" collapsed="false">
      <c r="A5" s="12" t="s">
        <v>24</v>
      </c>
      <c r="B5" s="13" t="n">
        <v>450000</v>
      </c>
      <c r="C5" s="14" t="s">
        <v>25</v>
      </c>
    </row>
    <row r="6" customFormat="false" ht="22.35" hidden="false" customHeight="false" outlineLevel="0" collapsed="false">
      <c r="A6" s="12" t="s">
        <v>26</v>
      </c>
      <c r="B6" s="13" t="n">
        <v>300000</v>
      </c>
      <c r="C6" s="14" t="s">
        <v>27</v>
      </c>
    </row>
    <row r="7" customFormat="false" ht="15" hidden="false" customHeight="false" outlineLevel="0" collapsed="false">
      <c r="A7" s="12" t="s">
        <v>28</v>
      </c>
      <c r="B7" s="13" t="n">
        <v>380000</v>
      </c>
      <c r="C7" s="14" t="s">
        <v>29</v>
      </c>
    </row>
    <row r="8" customFormat="false" ht="22.35" hidden="false" customHeight="false" outlineLevel="0" collapsed="false">
      <c r="A8" s="12" t="s">
        <v>30</v>
      </c>
      <c r="B8" s="13" t="n">
        <v>200000</v>
      </c>
      <c r="C8" s="14" t="s">
        <v>31</v>
      </c>
    </row>
    <row r="9" customFormat="false" ht="15" hidden="false" customHeight="false" outlineLevel="0" collapsed="false">
      <c r="A9" s="15" t="s">
        <v>32</v>
      </c>
      <c r="B9" s="16" t="n">
        <f aca="false">SUM(B4:B8)</f>
        <v>2530000</v>
      </c>
      <c r="C9" s="17"/>
    </row>
    <row r="11" customFormat="false" ht="39.75" hidden="false" customHeight="true" outlineLevel="0" collapsed="false">
      <c r="A11" s="18" t="s">
        <v>33</v>
      </c>
      <c r="B11" s="18"/>
      <c r="C11" s="18"/>
    </row>
  </sheetData>
  <mergeCells count="1">
    <mergeCell ref="A11:C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"/>
    <col collapsed="false" customWidth="true" hidden="false" outlineLevel="0" max="2" min="2" style="1" width="20"/>
    <col collapsed="false" customWidth="true" hidden="false" outlineLevel="0" max="3" min="3" style="1" width="44"/>
  </cols>
  <sheetData>
    <row r="1" customFormat="false" ht="17.35" hidden="false" customHeight="false" outlineLevel="0" collapsed="false">
      <c r="A1" s="10" t="s">
        <v>34</v>
      </c>
    </row>
    <row r="3" customFormat="false" ht="15" hidden="false" customHeight="false" outlineLevel="0" collapsed="false">
      <c r="A3" s="19" t="s">
        <v>35</v>
      </c>
    </row>
    <row r="4" customFormat="false" ht="15" hidden="false" customHeight="false" outlineLevel="0" collapsed="false">
      <c r="A4" s="11" t="s">
        <v>36</v>
      </c>
      <c r="B4" s="11" t="s">
        <v>37</v>
      </c>
      <c r="C4" s="11" t="s">
        <v>38</v>
      </c>
    </row>
    <row r="5" customFormat="false" ht="15" hidden="false" customHeight="false" outlineLevel="0" collapsed="false">
      <c r="A5" s="12" t="s">
        <v>39</v>
      </c>
      <c r="B5" s="13" t="n">
        <v>1850000</v>
      </c>
      <c r="C5" s="20" t="s">
        <v>40</v>
      </c>
    </row>
    <row r="6" customFormat="false" ht="15" hidden="false" customHeight="false" outlineLevel="0" collapsed="false">
      <c r="A6" s="12" t="s">
        <v>41</v>
      </c>
      <c r="B6" s="13" t="n">
        <v>620000</v>
      </c>
      <c r="C6" s="20"/>
    </row>
    <row r="7" customFormat="false" ht="15" hidden="false" customHeight="false" outlineLevel="0" collapsed="false">
      <c r="A7" s="12" t="s">
        <v>42</v>
      </c>
      <c r="B7" s="13" t="n">
        <v>1240000</v>
      </c>
      <c r="C7" s="20"/>
    </row>
    <row r="8" customFormat="false" ht="15" hidden="false" customHeight="false" outlineLevel="0" collapsed="false">
      <c r="A8" s="12" t="s">
        <v>43</v>
      </c>
      <c r="B8" s="13" t="n">
        <v>780000</v>
      </c>
      <c r="C8" s="20"/>
    </row>
    <row r="9" customFormat="false" ht="15" hidden="false" customHeight="false" outlineLevel="0" collapsed="false">
      <c r="A9" s="12" t="s">
        <v>44</v>
      </c>
      <c r="B9" s="13" t="n">
        <v>1340000</v>
      </c>
      <c r="C9" s="20"/>
    </row>
    <row r="10" customFormat="false" ht="15" hidden="false" customHeight="false" outlineLevel="0" collapsed="false">
      <c r="A10" s="12" t="s">
        <v>45</v>
      </c>
      <c r="B10" s="13" t="n">
        <v>410000</v>
      </c>
      <c r="C10" s="20"/>
    </row>
    <row r="11" customFormat="false" ht="15" hidden="false" customHeight="false" outlineLevel="0" collapsed="false">
      <c r="A11" s="12" t="s">
        <v>46</v>
      </c>
      <c r="B11" s="13" t="n">
        <v>180000</v>
      </c>
      <c r="C11" s="20"/>
    </row>
    <row r="12" customFormat="false" ht="15" hidden="false" customHeight="false" outlineLevel="0" collapsed="false">
      <c r="A12" s="12" t="s">
        <v>47</v>
      </c>
      <c r="B12" s="13" t="n">
        <v>642000</v>
      </c>
      <c r="C12" s="20"/>
    </row>
    <row r="13" customFormat="false" ht="15" hidden="false" customHeight="false" outlineLevel="0" collapsed="false">
      <c r="A13" s="15" t="s">
        <v>48</v>
      </c>
      <c r="B13" s="16" t="n">
        <f aca="false">SUM(B5:B12)</f>
        <v>7062000</v>
      </c>
      <c r="C13" s="17"/>
    </row>
    <row r="16" customFormat="false" ht="15" hidden="false" customHeight="false" outlineLevel="0" collapsed="false">
      <c r="A16" s="19" t="s">
        <v>49</v>
      </c>
    </row>
    <row r="17" customFormat="false" ht="15" hidden="false" customHeight="false" outlineLevel="0" collapsed="false">
      <c r="A17" s="11" t="s">
        <v>36</v>
      </c>
      <c r="B17" s="11" t="s">
        <v>50</v>
      </c>
      <c r="C17" s="11" t="s">
        <v>38</v>
      </c>
    </row>
    <row r="18" customFormat="false" ht="15" hidden="false" customHeight="false" outlineLevel="0" collapsed="false">
      <c r="A18" s="12" t="s">
        <v>51</v>
      </c>
      <c r="B18" s="13" t="n">
        <v>180000</v>
      </c>
      <c r="C18" s="14" t="s">
        <v>52</v>
      </c>
    </row>
    <row r="19" customFormat="false" ht="15" hidden="false" customHeight="false" outlineLevel="0" collapsed="false">
      <c r="A19" s="12" t="s">
        <v>53</v>
      </c>
      <c r="B19" s="13" t="n">
        <v>220000</v>
      </c>
      <c r="C19" s="14" t="s">
        <v>54</v>
      </c>
    </row>
    <row r="20" customFormat="false" ht="22.35" hidden="false" customHeight="false" outlineLevel="0" collapsed="false">
      <c r="A20" s="12" t="s">
        <v>55</v>
      </c>
      <c r="B20" s="13" t="n">
        <v>150000</v>
      </c>
      <c r="C20" s="14" t="s">
        <v>56</v>
      </c>
    </row>
    <row r="21" customFormat="false" ht="15" hidden="false" customHeight="false" outlineLevel="0" collapsed="false">
      <c r="A21" s="12" t="s">
        <v>57</v>
      </c>
      <c r="B21" s="13" t="n">
        <v>300000</v>
      </c>
      <c r="C21" s="14" t="s">
        <v>58</v>
      </c>
    </row>
    <row r="22" customFormat="false" ht="15" hidden="false" customHeight="false" outlineLevel="0" collapsed="false">
      <c r="A22" s="12" t="s">
        <v>59</v>
      </c>
      <c r="B22" s="13" t="n">
        <v>100000</v>
      </c>
      <c r="C22" s="14" t="s">
        <v>60</v>
      </c>
    </row>
    <row r="23" customFormat="false" ht="15" hidden="false" customHeight="false" outlineLevel="0" collapsed="false">
      <c r="A23" s="15" t="s">
        <v>61</v>
      </c>
      <c r="B23" s="16" t="n">
        <f aca="false">SUM(B18:B22)</f>
        <v>950000</v>
      </c>
      <c r="C23" s="17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4"/>
    <col collapsed="false" customWidth="true" hidden="false" outlineLevel="0" max="6" min="3" style="1" width="16"/>
    <col collapsed="false" customWidth="true" hidden="false" outlineLevel="0" max="8" min="7" style="1" width="18"/>
  </cols>
  <sheetData>
    <row r="1" customFormat="false" ht="17.35" hidden="false" customHeight="false" outlineLevel="0" collapsed="false">
      <c r="A1" s="10" t="s">
        <v>62</v>
      </c>
    </row>
    <row r="3" customFormat="false" ht="15" hidden="false" customHeight="false" outlineLevel="0" collapsed="false">
      <c r="A3" s="4" t="s">
        <v>9</v>
      </c>
      <c r="B3" s="21" t="n">
        <v>0.08</v>
      </c>
    </row>
    <row r="4" customFormat="false" ht="15" hidden="false" customHeight="false" outlineLevel="0" collapsed="false">
      <c r="A4" s="4" t="s">
        <v>63</v>
      </c>
      <c r="B4" s="22" t="n">
        <v>2530000</v>
      </c>
    </row>
    <row r="5" customFormat="false" ht="15" hidden="false" customHeight="false" outlineLevel="0" collapsed="false">
      <c r="A5" s="4" t="s">
        <v>64</v>
      </c>
      <c r="B5" s="22" t="n">
        <v>950000</v>
      </c>
    </row>
    <row r="6" customFormat="false" ht="15" hidden="false" customHeight="false" outlineLevel="0" collapsed="false">
      <c r="A6" s="4" t="s">
        <v>65</v>
      </c>
      <c r="B6" s="22" t="n">
        <v>7062000</v>
      </c>
    </row>
    <row r="9" customFormat="false" ht="23.85" hidden="false" customHeight="false" outlineLevel="0" collapsed="false">
      <c r="A9" s="11" t="s">
        <v>66</v>
      </c>
      <c r="B9" s="11" t="s">
        <v>67</v>
      </c>
      <c r="C9" s="11" t="s">
        <v>68</v>
      </c>
      <c r="D9" s="11" t="s">
        <v>69</v>
      </c>
      <c r="E9" s="11" t="s">
        <v>70</v>
      </c>
      <c r="F9" s="11" t="s">
        <v>71</v>
      </c>
      <c r="G9" s="11" t="s">
        <v>72</v>
      </c>
      <c r="H9" s="11" t="s">
        <v>73</v>
      </c>
    </row>
    <row r="10" customFormat="false" ht="15" hidden="false" customHeight="false" outlineLevel="0" collapsed="false">
      <c r="A10" s="23" t="n">
        <v>0</v>
      </c>
      <c r="B10" s="24"/>
      <c r="C10" s="24"/>
      <c r="D10" s="24"/>
      <c r="E10" s="25" t="n">
        <f aca="false">-B6</f>
        <v>-7062000</v>
      </c>
      <c r="F10" s="26" t="n">
        <v>1</v>
      </c>
      <c r="G10" s="25" t="n">
        <f aca="false">E10*F10</f>
        <v>-7062000</v>
      </c>
      <c r="H10" s="25" t="n">
        <f aca="false">G10</f>
        <v>-7062000</v>
      </c>
    </row>
    <row r="11" customFormat="false" ht="15" hidden="false" customHeight="false" outlineLevel="0" collapsed="false">
      <c r="A11" s="12" t="n">
        <v>1</v>
      </c>
      <c r="B11" s="27" t="n">
        <v>0.5</v>
      </c>
      <c r="C11" s="28" t="n">
        <f aca="false">$B$4*B11</f>
        <v>1265000</v>
      </c>
      <c r="D11" s="28" t="n">
        <f aca="false">$B$5</f>
        <v>950000</v>
      </c>
      <c r="E11" s="29" t="n">
        <f aca="false">C11-D11</f>
        <v>315000</v>
      </c>
      <c r="F11" s="30" t="n">
        <f aca="false">1/((1+$B$3)^A11)</f>
        <v>0.925925925925926</v>
      </c>
      <c r="G11" s="29" t="n">
        <f aca="false">E11*F11</f>
        <v>291666.666666667</v>
      </c>
      <c r="H11" s="29" t="n">
        <f aca="false">H10+G11</f>
        <v>-6770333.33333333</v>
      </c>
    </row>
    <row r="12" customFormat="false" ht="15" hidden="false" customHeight="false" outlineLevel="0" collapsed="false">
      <c r="A12" s="12" t="n">
        <v>2</v>
      </c>
      <c r="B12" s="27" t="n">
        <v>0.8</v>
      </c>
      <c r="C12" s="28" t="n">
        <f aca="false">$B$4*B12</f>
        <v>2024000</v>
      </c>
      <c r="D12" s="28" t="n">
        <f aca="false">$B$5</f>
        <v>950000</v>
      </c>
      <c r="E12" s="29" t="n">
        <f aca="false">C12-D12</f>
        <v>1074000</v>
      </c>
      <c r="F12" s="30" t="n">
        <f aca="false">1/((1+$B$3)^A12)</f>
        <v>0.857338820301783</v>
      </c>
      <c r="G12" s="29" t="n">
        <f aca="false">E12*F12</f>
        <v>920781.893004115</v>
      </c>
      <c r="H12" s="29" t="n">
        <f aca="false">H11+G12</f>
        <v>-5849551.44032922</v>
      </c>
    </row>
    <row r="13" customFormat="false" ht="15" hidden="false" customHeight="false" outlineLevel="0" collapsed="false">
      <c r="A13" s="12" t="n">
        <v>3</v>
      </c>
      <c r="B13" s="27" t="n">
        <v>1</v>
      </c>
      <c r="C13" s="28" t="n">
        <f aca="false">$B$4*B13</f>
        <v>2530000</v>
      </c>
      <c r="D13" s="28" t="n">
        <f aca="false">$B$5</f>
        <v>950000</v>
      </c>
      <c r="E13" s="29" t="n">
        <f aca="false">C13-D13</f>
        <v>1580000</v>
      </c>
      <c r="F13" s="30" t="n">
        <f aca="false">1/((1+$B$3)^A13)</f>
        <v>0.79383224102017</v>
      </c>
      <c r="G13" s="29" t="n">
        <f aca="false">E13*F13</f>
        <v>1254254.94081187</v>
      </c>
      <c r="H13" s="29" t="n">
        <f aca="false">H12+G13</f>
        <v>-4595296.49951735</v>
      </c>
    </row>
    <row r="14" customFormat="false" ht="15" hidden="false" customHeight="false" outlineLevel="0" collapsed="false">
      <c r="A14" s="12" t="n">
        <v>4</v>
      </c>
      <c r="B14" s="27" t="n">
        <v>1</v>
      </c>
      <c r="C14" s="28" t="n">
        <f aca="false">$B$4*B14</f>
        <v>2530000</v>
      </c>
      <c r="D14" s="28" t="n">
        <f aca="false">$B$5</f>
        <v>950000</v>
      </c>
      <c r="E14" s="29" t="n">
        <f aca="false">C14-D14</f>
        <v>1580000</v>
      </c>
      <c r="F14" s="30" t="n">
        <f aca="false">1/((1+$B$3)^A14)</f>
        <v>0.735029852796453</v>
      </c>
      <c r="G14" s="29" t="n">
        <f aca="false">E14*F14</f>
        <v>1161347.1674184</v>
      </c>
      <c r="H14" s="29" t="n">
        <f aca="false">H13+G14</f>
        <v>-3433949.33209895</v>
      </c>
    </row>
    <row r="15" customFormat="false" ht="15" hidden="false" customHeight="false" outlineLevel="0" collapsed="false">
      <c r="A15" s="12" t="n">
        <v>5</v>
      </c>
      <c r="B15" s="27" t="n">
        <v>1</v>
      </c>
      <c r="C15" s="28" t="n">
        <f aca="false">$B$4*B15</f>
        <v>2530000</v>
      </c>
      <c r="D15" s="28" t="n">
        <f aca="false">$B$5</f>
        <v>950000</v>
      </c>
      <c r="E15" s="29" t="n">
        <f aca="false">C15-D15</f>
        <v>1580000</v>
      </c>
      <c r="F15" s="30" t="n">
        <f aca="false">1/((1+$B$3)^A15)</f>
        <v>0.680583197033753</v>
      </c>
      <c r="G15" s="29" t="n">
        <f aca="false">E15*F15</f>
        <v>1075321.45131333</v>
      </c>
      <c r="H15" s="29" t="n">
        <f aca="false">H14+G15</f>
        <v>-2358627.88078562</v>
      </c>
    </row>
    <row r="16" customFormat="false" ht="15" hidden="false" customHeight="false" outlineLevel="0" collapsed="false">
      <c r="A16" s="12" t="n">
        <v>6</v>
      </c>
      <c r="B16" s="27" t="n">
        <v>1</v>
      </c>
      <c r="C16" s="28" t="n">
        <f aca="false">$B$4*B16</f>
        <v>2530000</v>
      </c>
      <c r="D16" s="28" t="n">
        <f aca="false">$B$5</f>
        <v>950000</v>
      </c>
      <c r="E16" s="29" t="n">
        <f aca="false">C16-D16</f>
        <v>1580000</v>
      </c>
      <c r="F16" s="30" t="n">
        <f aca="false">1/((1+$B$3)^A16)</f>
        <v>0.630169626883105</v>
      </c>
      <c r="G16" s="29" t="n">
        <f aca="false">E16*F16</f>
        <v>995668.010475305</v>
      </c>
      <c r="H16" s="29" t="n">
        <f aca="false">H15+G16</f>
        <v>-1362959.87031032</v>
      </c>
    </row>
    <row r="17" customFormat="false" ht="15" hidden="false" customHeight="false" outlineLevel="0" collapsed="false">
      <c r="A17" s="12" t="n">
        <v>7</v>
      </c>
      <c r="B17" s="27" t="n">
        <v>1</v>
      </c>
      <c r="C17" s="28" t="n">
        <f aca="false">$B$4*B17</f>
        <v>2530000</v>
      </c>
      <c r="D17" s="28" t="n">
        <f aca="false">$B$5</f>
        <v>950000</v>
      </c>
      <c r="E17" s="29" t="n">
        <f aca="false">C17-D17</f>
        <v>1580000</v>
      </c>
      <c r="F17" s="30" t="n">
        <f aca="false">1/((1+$B$3)^A17)</f>
        <v>0.583490395262134</v>
      </c>
      <c r="G17" s="29" t="n">
        <f aca="false">E17*F17</f>
        <v>921914.824514171</v>
      </c>
      <c r="H17" s="29" t="n">
        <f aca="false">H16+G17</f>
        <v>-441045.045796148</v>
      </c>
    </row>
    <row r="18" customFormat="false" ht="15" hidden="false" customHeight="false" outlineLevel="0" collapsed="false">
      <c r="A18" s="12" t="n">
        <v>8</v>
      </c>
      <c r="B18" s="27" t="n">
        <v>1</v>
      </c>
      <c r="C18" s="28" t="n">
        <f aca="false">$B$4*B18</f>
        <v>2530000</v>
      </c>
      <c r="D18" s="28" t="n">
        <f aca="false">$B$5</f>
        <v>950000</v>
      </c>
      <c r="E18" s="29" t="n">
        <f aca="false">C18-D18</f>
        <v>1580000</v>
      </c>
      <c r="F18" s="30" t="n">
        <f aca="false">1/((1+$B$3)^A18)</f>
        <v>0.540268884501976</v>
      </c>
      <c r="G18" s="29" t="n">
        <f aca="false">E18*F18</f>
        <v>853624.837513122</v>
      </c>
      <c r="H18" s="29" t="n">
        <f aca="false">H17+G18</f>
        <v>412579.791716974</v>
      </c>
    </row>
    <row r="19" customFormat="false" ht="15" hidden="false" customHeight="false" outlineLevel="0" collapsed="false">
      <c r="A19" s="12" t="n">
        <v>9</v>
      </c>
      <c r="B19" s="27" t="n">
        <v>1</v>
      </c>
      <c r="C19" s="28" t="n">
        <f aca="false">$B$4*B19</f>
        <v>2530000</v>
      </c>
      <c r="D19" s="28" t="n">
        <f aca="false">$B$5</f>
        <v>950000</v>
      </c>
      <c r="E19" s="29" t="n">
        <f aca="false">C19-D19</f>
        <v>1580000</v>
      </c>
      <c r="F19" s="30" t="n">
        <f aca="false">1/((1+$B$3)^A19)</f>
        <v>0.500248967131459</v>
      </c>
      <c r="G19" s="29" t="n">
        <f aca="false">E19*F19</f>
        <v>790393.368067705</v>
      </c>
      <c r="H19" s="29" t="n">
        <f aca="false">H18+G19</f>
        <v>1202973.15978468</v>
      </c>
    </row>
    <row r="20" customFormat="false" ht="15" hidden="false" customHeight="false" outlineLevel="0" collapsed="false">
      <c r="A20" s="12" t="n">
        <v>10</v>
      </c>
      <c r="B20" s="27" t="n">
        <v>1</v>
      </c>
      <c r="C20" s="28" t="n">
        <f aca="false">$B$4*B20</f>
        <v>2530000</v>
      </c>
      <c r="D20" s="28" t="n">
        <f aca="false">$B$5</f>
        <v>950000</v>
      </c>
      <c r="E20" s="29" t="n">
        <f aca="false">C20-D20</f>
        <v>1580000</v>
      </c>
      <c r="F20" s="30" t="n">
        <f aca="false">1/((1+$B$3)^A20)</f>
        <v>0.463193488084684</v>
      </c>
      <c r="G20" s="29" t="n">
        <f aca="false">E20*F20</f>
        <v>731845.711173801</v>
      </c>
      <c r="H20" s="29" t="n">
        <f aca="false">H19+G20</f>
        <v>1934818.87095848</v>
      </c>
    </row>
    <row r="21" customFormat="false" ht="15" hidden="false" customHeight="false" outlineLevel="0" collapsed="false">
      <c r="A21" s="15" t="s">
        <v>74</v>
      </c>
      <c r="B21" s="17"/>
      <c r="C21" s="17"/>
      <c r="D21" s="17"/>
      <c r="E21" s="31" t="n">
        <f aca="false">SUM(E10:E20)</f>
        <v>6967000</v>
      </c>
      <c r="F21" s="17"/>
      <c r="G21" s="17"/>
      <c r="H21" s="31" t="n">
        <f aca="false">H20</f>
        <v>1934818.87095848</v>
      </c>
    </row>
    <row r="23" customFormat="false" ht="39.75" hidden="false" customHeight="true" outlineLevel="0" collapsed="false">
      <c r="A23" s="18" t="s">
        <v>75</v>
      </c>
      <c r="B23" s="18"/>
      <c r="C23" s="18"/>
      <c r="D23" s="18"/>
      <c r="E23" s="18"/>
      <c r="F23" s="18"/>
      <c r="G23" s="18"/>
      <c r="H23" s="18"/>
    </row>
  </sheetData>
  <mergeCells count="1">
    <mergeCell ref="A23:H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2026-07-07T02:21:10Z</dcterms:created>
  <dc:creator>openpyxl</dc:creator>
  <dc:description/>
  <dc:language>en-US</dc:language>
  <cp:lastModifiedBy/>
  <dcterms:modified xsi:type="dcterms:W3CDTF">2026-07-07T02:22:06Z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